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defaultThemeVersion="124226"/>
  <mc:AlternateContent xmlns:mc="http://schemas.openxmlformats.org/markup-compatibility/2006">
    <mc:Choice Requires="x15">
      <x15ac:absPath xmlns:x15ac="http://schemas.microsoft.com/office/spreadsheetml/2010/11/ac" url="https://dmdk-my.sharepoint.com/personal/tila_dm_dk/Documents/Skrivebord/"/>
    </mc:Choice>
  </mc:AlternateContent>
  <xr:revisionPtr revIDLastSave="0" documentId="8_{0FA083BD-609D-4178-BB05-9AA24737FF76}" xr6:coauthVersionLast="47" xr6:coauthVersionMax="47" xr10:uidLastSave="{00000000-0000-0000-0000-000000000000}"/>
  <bookViews>
    <workbookView xWindow="31020" yWindow="1725" windowWidth="21600" windowHeight="12735" tabRatio="623" firstSheet="1" activeTab="1" xr2:uid="{00000000-000D-0000-FFFF-FFFF00000000}"/>
  </bookViews>
  <sheets>
    <sheet name="DSL 35 SLin i kommuner" sheetId="8" r:id="rId1"/>
    <sheet name="DSL 42 Slin og HOPI i kommuner" sheetId="9" r:id="rId2"/>
    <sheet name="DSL trin 35 Hopi i kommuner" sheetId="13" r:id="rId3"/>
    <sheet name="DSL trin 32 Professionsbachelor" sheetId="14" r:id="rId4"/>
    <sheet name="DSL Jordbrugstek i kommuner" sheetId="15" r:id="rId5"/>
    <sheet name="Dispositionstillæg" sheetId="16" r:id="rId6"/>
    <sheet name="Stedtillægssatser" sheetId="12" r:id="rId7"/>
  </sheets>
  <definedNames>
    <definedName name="_xlnm.Print_Area" localSheetId="0">'DSL 35 SLin i kommuner'!$A$1:$G$28</definedName>
    <definedName name="_xlnm.Print_Area" localSheetId="1">'DSL 42 Slin og HOPI i kommuner'!$A$1:$G$25</definedName>
    <definedName name="_xlnm.Print_Area" localSheetId="4">'DSL Jordbrugstek i kommuner'!$A$1:$G$24</definedName>
    <definedName name="_xlnm.Print_Area" localSheetId="2">'DSL trin 35 Hopi i kommuner'!$A$1:$G$28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14" l="1"/>
  <c r="D26" i="14"/>
  <c r="D23" i="14"/>
  <c r="D20" i="14"/>
  <c r="D28" i="14"/>
  <c r="E28" i="14" s="1"/>
  <c r="F28" i="14" s="1"/>
  <c r="D25" i="14"/>
  <c r="D22" i="14"/>
  <c r="E19" i="14"/>
  <c r="D19" i="14"/>
  <c r="F19" i="14" s="1"/>
  <c r="D17" i="14"/>
  <c r="E16" i="14"/>
  <c r="F16" i="14" s="1"/>
  <c r="D16" i="14"/>
  <c r="D14" i="16"/>
  <c r="D23" i="15"/>
  <c r="E23" i="15" s="1"/>
  <c r="D21" i="15"/>
  <c r="D22" i="15" s="1"/>
  <c r="D19" i="15"/>
  <c r="E19" i="15" s="1"/>
  <c r="D17" i="15"/>
  <c r="D18" i="15" s="1"/>
  <c r="D15" i="15"/>
  <c r="D16" i="15" s="1"/>
  <c r="E25" i="14" l="1"/>
  <c r="F25" i="14" s="1"/>
  <c r="E22" i="14"/>
  <c r="F22" i="14" s="1"/>
  <c r="D24" i="15"/>
  <c r="E20" i="15"/>
  <c r="F19" i="15"/>
  <c r="F20" i="15" s="1"/>
  <c r="E24" i="15"/>
  <c r="F23" i="15"/>
  <c r="F24" i="15" s="1"/>
  <c r="E17" i="15"/>
  <c r="E18" i="15" s="1"/>
  <c r="D20" i="15"/>
  <c r="E15" i="15"/>
  <c r="E16" i="15" s="1"/>
  <c r="E21" i="15"/>
  <c r="E22" i="15" s="1"/>
  <c r="F15" i="15"/>
  <c r="F16" i="15" s="1"/>
  <c r="D15" i="16"/>
  <c r="E14" i="16"/>
  <c r="F14" i="16" s="1"/>
  <c r="D15" i="9"/>
  <c r="F17" i="15" l="1"/>
  <c r="F18" i="15" s="1"/>
  <c r="F21" i="15"/>
  <c r="F22" i="15" s="1"/>
  <c r="E15" i="16"/>
  <c r="F15" i="16" s="1"/>
  <c r="D27" i="13"/>
  <c r="D26" i="13"/>
  <c r="D24" i="13"/>
  <c r="D23" i="13"/>
  <c r="D21" i="13"/>
  <c r="D20" i="13"/>
  <c r="D18" i="13"/>
  <c r="D17" i="13"/>
  <c r="D15" i="13"/>
  <c r="E15" i="13" s="1"/>
  <c r="D14" i="13"/>
  <c r="E27" i="13" l="1"/>
  <c r="F27" i="13" s="1"/>
  <c r="E24" i="13"/>
  <c r="F24" i="13" s="1"/>
  <c r="E21" i="13"/>
  <c r="F21" i="13" s="1"/>
  <c r="E18" i="13"/>
  <c r="F18" i="13" s="1"/>
  <c r="F15" i="13"/>
  <c r="D16" i="13"/>
  <c r="D25" i="13"/>
  <c r="D22" i="13"/>
  <c r="D19" i="13"/>
  <c r="D28" i="13"/>
  <c r="E14" i="13"/>
  <c r="F14" i="13" s="1"/>
  <c r="E17" i="13"/>
  <c r="F17" i="13" s="1"/>
  <c r="E20" i="13"/>
  <c r="F20" i="13" s="1"/>
  <c r="E23" i="13"/>
  <c r="F23" i="13" s="1"/>
  <c r="E26" i="13"/>
  <c r="F26" i="13" s="1"/>
  <c r="D27" i="14"/>
  <c r="D24" i="14"/>
  <c r="D21" i="14"/>
  <c r="D18" i="14"/>
  <c r="D15" i="14"/>
  <c r="E22" i="13" l="1"/>
  <c r="F22" i="13" s="1"/>
  <c r="E28" i="13"/>
  <c r="F28" i="13" s="1"/>
  <c r="E19" i="13"/>
  <c r="F19" i="13" s="1"/>
  <c r="E25" i="13"/>
  <c r="F25" i="13" s="1"/>
  <c r="E16" i="13"/>
  <c r="F16" i="13" s="1"/>
  <c r="E15" i="14"/>
  <c r="E21" i="14"/>
  <c r="E27" i="14"/>
  <c r="E18" i="14"/>
  <c r="E24" i="14"/>
  <c r="F24" i="14" l="1"/>
  <c r="F26" i="14" s="1"/>
  <c r="E26" i="14"/>
  <c r="F18" i="14"/>
  <c r="F20" i="14" s="1"/>
  <c r="E20" i="14"/>
  <c r="F27" i="14"/>
  <c r="F29" i="14" s="1"/>
  <c r="E29" i="14"/>
  <c r="F15" i="14"/>
  <c r="F17" i="14" s="1"/>
  <c r="E17" i="14"/>
  <c r="F21" i="14"/>
  <c r="F23" i="14" s="1"/>
  <c r="E23" i="14"/>
  <c r="D27" i="8"/>
  <c r="D24" i="8"/>
  <c r="D21" i="8"/>
  <c r="D18" i="8"/>
  <c r="D15" i="8"/>
  <c r="E21" i="8" l="1"/>
  <c r="F21" i="8" s="1"/>
  <c r="E27" i="8"/>
  <c r="F27" i="8" s="1"/>
  <c r="E15" i="8"/>
  <c r="E18" i="8"/>
  <c r="F18" i="8" s="1"/>
  <c r="E24" i="8"/>
  <c r="F24" i="8" s="1"/>
  <c r="F15" i="8" l="1"/>
  <c r="E16" i="8"/>
  <c r="D26" i="8"/>
  <c r="D23" i="8"/>
  <c r="D20" i="8"/>
  <c r="D17" i="8"/>
  <c r="D14" i="8"/>
  <c r="D25" i="8" l="1"/>
  <c r="D28" i="8"/>
  <c r="D22" i="8"/>
  <c r="E20" i="8"/>
  <c r="E22" i="8" s="1"/>
  <c r="E14" i="8"/>
  <c r="F14" i="8" s="1"/>
  <c r="D16" i="8"/>
  <c r="E17" i="8"/>
  <c r="F17" i="8" s="1"/>
  <c r="D19" i="8"/>
  <c r="E26" i="8"/>
  <c r="E28" i="8" s="1"/>
  <c r="E23" i="8"/>
  <c r="E25" i="8" s="1"/>
  <c r="D23" i="9"/>
  <c r="D21" i="9"/>
  <c r="D19" i="9"/>
  <c r="D17" i="9"/>
  <c r="F20" i="8" l="1"/>
  <c r="E17" i="9"/>
  <c r="E18" i="9" s="1"/>
  <c r="D20" i="9"/>
  <c r="F22" i="8"/>
  <c r="F23" i="8"/>
  <c r="F25" i="8"/>
  <c r="F26" i="8"/>
  <c r="F28" i="8"/>
  <c r="E15" i="9"/>
  <c r="F15" i="9" s="1"/>
  <c r="D16" i="9"/>
  <c r="E19" i="9"/>
  <c r="F19" i="9" s="1"/>
  <c r="E19" i="8"/>
  <c r="F19" i="8" s="1"/>
  <c r="F16" i="8"/>
  <c r="D22" i="9"/>
  <c r="D24" i="9"/>
  <c r="E21" i="9"/>
  <c r="F21" i="9" s="1"/>
  <c r="F22" i="9" s="1"/>
  <c r="D18" i="9"/>
  <c r="E23" i="9"/>
  <c r="F23" i="9" s="1"/>
  <c r="F17" i="9" l="1"/>
  <c r="F18" i="9" s="1"/>
  <c r="F20" i="9"/>
  <c r="F24" i="9"/>
  <c r="E16" i="9"/>
  <c r="E20" i="9"/>
  <c r="F16" i="9"/>
  <c r="E22" i="9"/>
  <c r="E24" i="9"/>
</calcChain>
</file>

<file path=xl/sharedStrings.xml><?xml version="1.0" encoding="utf-8"?>
<sst xmlns="http://schemas.openxmlformats.org/spreadsheetml/2006/main" count="205" uniqueCount="83">
  <si>
    <t>DSL - overenskomstansatte i kommuner</t>
  </si>
  <si>
    <t>Grundløn for Skov- og landskabsingeniører</t>
  </si>
  <si>
    <r>
      <rPr>
        <sz val="11"/>
        <color theme="1"/>
        <rFont val="Calibri"/>
        <family val="2"/>
        <scheme val="minor"/>
      </rPr>
      <t>på</t>
    </r>
    <r>
      <rPr>
        <b/>
        <sz val="11"/>
        <color rgb="FFFF0000"/>
        <rFont val="Calibri"/>
        <family val="2"/>
        <scheme val="minor"/>
      </rPr>
      <t xml:space="preserve"> løntrin 35 + 2.742,00 DKK</t>
    </r>
  </si>
  <si>
    <t>Beløb pr. år og måned</t>
  </si>
  <si>
    <r>
      <t xml:space="preserve">Reguleringsprocent </t>
    </r>
    <r>
      <rPr>
        <b/>
        <sz val="11"/>
        <color theme="1"/>
        <rFont val="Calibri"/>
        <family val="2"/>
        <scheme val="minor"/>
      </rPr>
      <t/>
    </r>
  </si>
  <si>
    <t>ugentlig arbejdstid 37 timer</t>
  </si>
  <si>
    <t>Satser gældende fra:</t>
  </si>
  <si>
    <t>1. oktober 2021</t>
  </si>
  <si>
    <t>Grundbeløb</t>
  </si>
  <si>
    <t>Nettoløn</t>
  </si>
  <si>
    <t>Samlet bidrag</t>
  </si>
  <si>
    <t xml:space="preserve">Bruttoløn </t>
  </si>
  <si>
    <t>pr.</t>
  </si>
  <si>
    <t xml:space="preserve">til </t>
  </si>
  <si>
    <t>til pension 1/4-19</t>
  </si>
  <si>
    <t>inkl</t>
  </si>
  <si>
    <t>Stedtillæg</t>
  </si>
  <si>
    <t>mar. 2000</t>
  </si>
  <si>
    <t>udbetaling</t>
  </si>
  <si>
    <t>pension</t>
  </si>
  <si>
    <t>Gruppe 0</t>
  </si>
  <si>
    <t>Tillæg</t>
  </si>
  <si>
    <t>Gruppe 1</t>
  </si>
  <si>
    <t>Gruppe 2</t>
  </si>
  <si>
    <t>Gruppe 3</t>
  </si>
  <si>
    <t>Gruppe 4</t>
  </si>
  <si>
    <t xml:space="preserve">   </t>
  </si>
  <si>
    <t>Grundløn for Skov- og landskabsingeniører og urbane landsskabsingeniører</t>
  </si>
  <si>
    <r>
      <t xml:space="preserve">på </t>
    </r>
    <r>
      <rPr>
        <b/>
        <sz val="11"/>
        <color rgb="FFFF0000"/>
        <rFont val="Calibri"/>
        <family val="2"/>
        <scheme val="minor"/>
      </rPr>
      <t>løntrin 42</t>
    </r>
  </si>
  <si>
    <t xml:space="preserve">Satser gældende fra : </t>
  </si>
  <si>
    <t>Bruttoløn</t>
  </si>
  <si>
    <t>Grundløn for Urbane landsskabsingeniører (tidligere have og parkingeniører)</t>
  </si>
  <si>
    <t>på løntrin 35 + 2.742 DKK</t>
  </si>
  <si>
    <t>Satser gældende fra :</t>
  </si>
  <si>
    <t xml:space="preserve">Inkl </t>
  </si>
  <si>
    <t>Pension</t>
  </si>
  <si>
    <t>Grundløn for Proffessionsbachelorer i jordbrugsvirksomhed samt Natur og kulturformidler</t>
  </si>
  <si>
    <t>Løntrin 32 + 300 DKK</t>
  </si>
  <si>
    <t xml:space="preserve">Samlet bidrag </t>
  </si>
  <si>
    <t>til pension 1/4-22</t>
  </si>
  <si>
    <t>Inkl</t>
  </si>
  <si>
    <t>Grundløn for Jordbrugsteknologer</t>
  </si>
  <si>
    <r>
      <t xml:space="preserve">på </t>
    </r>
    <r>
      <rPr>
        <b/>
        <sz val="11"/>
        <color rgb="FFFF0000"/>
        <rFont val="Calibri"/>
        <family val="2"/>
        <scheme val="minor"/>
      </rPr>
      <t>løntrin 27</t>
    </r>
  </si>
  <si>
    <t>DSL - overenskomstansatte i Kommuner</t>
  </si>
  <si>
    <t>Dispositionstillæg til skov- og landskabsingeniører</t>
  </si>
  <si>
    <t>Satser gældende for perioden:</t>
  </si>
  <si>
    <t>Bruttoløn inkl</t>
  </si>
  <si>
    <t>Tillæggets navn</t>
  </si>
  <si>
    <t>mar. 2012</t>
  </si>
  <si>
    <t>Dispositionstillæg</t>
  </si>
  <si>
    <t>Stedtillægssatser i kommuner</t>
  </si>
  <si>
    <t>Opdelt efter regioner og kommuner</t>
  </si>
  <si>
    <t>Satsen følger arbejdsstedets placering</t>
  </si>
  <si>
    <t>Region Hovedstaden</t>
  </si>
  <si>
    <t xml:space="preserve">Gruppe 4 </t>
  </si>
  <si>
    <t xml:space="preserve">Albertslund, Ballerup, Brøndby, Dragør, Egedal, Frederiksberg, </t>
  </si>
  <si>
    <t>Furesø, Gentofte, Gladsaxe, Glostrup, Herlev Hvidovre Høje-Tåstrup,</t>
  </si>
  <si>
    <t>Ishøj, København, Lyngby-Taarbæk, Rudersdal, Rødovre, Tårnby</t>
  </si>
  <si>
    <t>Vallensbæk</t>
  </si>
  <si>
    <t>Allerød, Fredensborg, Frederikssund, Frederiksværk-Hundested</t>
  </si>
  <si>
    <t>Gribskov, Helsingør, Hillerød, Hørsholm</t>
  </si>
  <si>
    <t>Bornholm</t>
  </si>
  <si>
    <t>Region Sjælland</t>
  </si>
  <si>
    <t>Greve</t>
  </si>
  <si>
    <t>Køge, Lejre, Roskilde, Solrød</t>
  </si>
  <si>
    <t>Kalundborg, Næstved, Slagelse</t>
  </si>
  <si>
    <t xml:space="preserve">Faxe, Guldborgsund, Holbæk, Lolland, Odsherred, Ringsted, Sorø,  </t>
  </si>
  <si>
    <t>Stevns, Vordingborg</t>
  </si>
  <si>
    <t>Region Syddanmark</t>
  </si>
  <si>
    <t>Esbjerg, Faaborg Midtfyn, Kerteminde, Nyborg, Odense, Sønderborg</t>
  </si>
  <si>
    <t>Assens, Billund, Bogense, Fanø, Fredericia, Haderslev, Kolding</t>
  </si>
  <si>
    <t>Langeland, Middelfart, Svendborg, Tønder, Varde, Vejen, Vejle, Ærø</t>
  </si>
  <si>
    <t>Aabenraa</t>
  </si>
  <si>
    <t>Region Midtjylland</t>
  </si>
  <si>
    <t>Århus</t>
  </si>
  <si>
    <t>Skanderborg</t>
  </si>
  <si>
    <t xml:space="preserve">Faurskov, Hedensted, Herning, Holstebro, Horsens, Ikast-Brande, </t>
  </si>
  <si>
    <t xml:space="preserve">Lemvig, Norddjurs, Odder, Randers, Ringkøbing-Skjern, Samsø, </t>
  </si>
  <si>
    <t>Silkeborg, Skive, Struer, Syddjurs, Viborg</t>
  </si>
  <si>
    <t>Region Nordjylland</t>
  </si>
  <si>
    <t>Frederikshavn, Aalborg</t>
  </si>
  <si>
    <t>Brønderslev-Dronninglund, Hjørring, Jammerlandbugt, Læsø,</t>
  </si>
  <si>
    <t xml:space="preserve"> Mariagerfjord, Morsø, Rebild, Thisted, Vesthimmerland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</si>
</sst>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s>
  <cellStyleXfs count="2">
    <xf numFmtId="0" fontId="0" fillId="0" borderId="0"/>
    <xf numFmtId="164" fontId="3" fillId="0" borderId="0" applyFont="0" applyFill="0" applyBorder="0" applyAlignment="0" applyProtection="0"/>
  </cellStyleXfs>
  <cellXfs count="81">
    <xf numFmtId="0" fontId="0" fillId="0" borderId="0" xfId="0"/>
    <xf numFmtId="0" fontId="1" fillId="0" borderId="0" xfId="0" applyFont="1"/>
    <xf numFmtId="0" fontId="0" fillId="0" borderId="1" xfId="0" applyBorder="1"/>
    <xf numFmtId="0" fontId="0" fillId="0" borderId="3" xfId="0" applyBorder="1"/>
    <xf numFmtId="4" fontId="0" fillId="0" borderId="3" xfId="0" applyNumberFormat="1" applyBorder="1"/>
    <xf numFmtId="0" fontId="0" fillId="2" borderId="0" xfId="0" applyFill="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2" fillId="2" borderId="0" xfId="0" applyFont="1" applyFill="1" applyAlignment="1" applyProtection="1">
      <alignment horizontal="center"/>
      <protection hidden="1"/>
    </xf>
    <xf numFmtId="0" fontId="0" fillId="0" borderId="19" xfId="0" applyBorder="1"/>
    <xf numFmtId="0" fontId="0" fillId="0" borderId="20" xfId="0" applyBorder="1"/>
    <xf numFmtId="4" fontId="0" fillId="0" borderId="0" xfId="0" applyNumberFormat="1"/>
    <xf numFmtId="164" fontId="0" fillId="0" borderId="3" xfId="1" applyFont="1" applyBorder="1"/>
    <xf numFmtId="0" fontId="4" fillId="0" borderId="0" xfId="0" applyFont="1"/>
    <xf numFmtId="0" fontId="1" fillId="0" borderId="0" xfId="0" applyFont="1" applyAlignment="1">
      <alignment horizontal="left"/>
    </xf>
    <xf numFmtId="0" fontId="0" fillId="0" borderId="21" xfId="0" applyBorder="1"/>
    <xf numFmtId="4" fontId="0" fillId="0" borderId="22" xfId="0" applyNumberFormat="1" applyBorder="1"/>
    <xf numFmtId="4" fontId="0" fillId="0" borderId="23" xfId="0" applyNumberFormat="1" applyBorder="1"/>
    <xf numFmtId="0" fontId="0" fillId="0" borderId="2" xfId="0" applyBorder="1"/>
    <xf numFmtId="0" fontId="0" fillId="0" borderId="24" xfId="0" applyBorder="1"/>
    <xf numFmtId="0" fontId="0" fillId="0" borderId="23" xfId="0" applyBorder="1"/>
    <xf numFmtId="0" fontId="0" fillId="0" borderId="25" xfId="0" applyBorder="1"/>
    <xf numFmtId="10" fontId="0" fillId="0" borderId="25" xfId="0" applyNumberFormat="1" applyBorder="1"/>
    <xf numFmtId="10" fontId="0" fillId="0" borderId="23" xfId="0" applyNumberFormat="1" applyBorder="1" applyAlignment="1">
      <alignment horizontal="left"/>
    </xf>
    <xf numFmtId="0" fontId="5" fillId="0" borderId="0" xfId="0" applyFont="1"/>
    <xf numFmtId="0" fontId="6" fillId="0" borderId="0" xfId="0" applyFont="1"/>
    <xf numFmtId="0" fontId="7" fillId="2" borderId="0" xfId="0" applyFont="1" applyFill="1" applyProtection="1">
      <protection hidden="1"/>
    </xf>
    <xf numFmtId="0" fontId="0" fillId="2" borderId="2" xfId="0" applyFill="1" applyBorder="1" applyAlignment="1" applyProtection="1">
      <alignment horizontal="left" vertical="distributed"/>
      <protection hidden="1"/>
    </xf>
    <xf numFmtId="0" fontId="0" fillId="2" borderId="24" xfId="0" applyFill="1" applyBorder="1" applyAlignment="1" applyProtection="1">
      <alignment horizontal="left" vertical="distributed"/>
      <protection hidden="1"/>
    </xf>
    <xf numFmtId="0" fontId="0" fillId="2" borderId="23" xfId="0" applyFill="1" applyBorder="1" applyAlignment="1" applyProtection="1">
      <alignment horizontal="left" vertical="distributed"/>
      <protection hidden="1"/>
    </xf>
    <xf numFmtId="0" fontId="0" fillId="2" borderId="0" xfId="0" applyFill="1" applyAlignment="1" applyProtection="1">
      <alignment horizontal="left"/>
      <protection hidden="1"/>
    </xf>
    <xf numFmtId="0" fontId="0" fillId="2" borderId="0" xfId="0" applyFill="1" applyAlignment="1" applyProtection="1">
      <alignment horizontal="center"/>
      <protection hidden="1"/>
    </xf>
    <xf numFmtId="0" fontId="0" fillId="2" borderId="0" xfId="0" applyFill="1" applyAlignment="1" applyProtection="1">
      <alignment horizontal="right" indent="1"/>
      <protection hidden="1"/>
    </xf>
    <xf numFmtId="0" fontId="0" fillId="2" borderId="3" xfId="0" applyFill="1" applyBorder="1" applyAlignment="1" applyProtection="1">
      <alignment horizontal="left"/>
      <protection hidden="1"/>
    </xf>
    <xf numFmtId="3" fontId="0" fillId="2" borderId="3" xfId="0" applyNumberFormat="1" applyFill="1" applyBorder="1" applyAlignment="1" applyProtection="1">
      <alignment horizontal="center"/>
      <protection hidden="1"/>
    </xf>
    <xf numFmtId="4" fontId="0" fillId="2" borderId="3" xfId="0" applyNumberFormat="1" applyFill="1" applyBorder="1" applyAlignment="1" applyProtection="1">
      <alignment horizontal="right" indent="1"/>
      <protection hidden="1"/>
    </xf>
    <xf numFmtId="0" fontId="0" fillId="2" borderId="1" xfId="0" applyFill="1" applyBorder="1" applyAlignment="1" applyProtection="1">
      <alignment horizontal="center"/>
      <protection hidden="1"/>
    </xf>
    <xf numFmtId="0" fontId="9" fillId="2" borderId="0" xfId="0" applyFont="1" applyFill="1" applyProtection="1">
      <protection hidden="1"/>
    </xf>
    <xf numFmtId="17" fontId="9" fillId="2" borderId="0" xfId="0" applyNumberFormat="1" applyFont="1" applyFill="1" applyProtection="1">
      <protection hidden="1"/>
    </xf>
    <xf numFmtId="4" fontId="10" fillId="2" borderId="3" xfId="0" applyNumberFormat="1" applyFont="1" applyFill="1" applyBorder="1" applyAlignment="1" applyProtection="1">
      <alignment horizontal="right" indent="1"/>
      <protection hidden="1"/>
    </xf>
    <xf numFmtId="0" fontId="6" fillId="2" borderId="0" xfId="0" applyFont="1" applyFill="1" applyProtection="1">
      <protection hidden="1"/>
    </xf>
    <xf numFmtId="10" fontId="0" fillId="2" borderId="23" xfId="0" applyNumberFormat="1" applyFill="1" applyBorder="1" applyAlignment="1" applyProtection="1">
      <alignment horizontal="left" vertical="distributed"/>
      <protection hidden="1"/>
    </xf>
    <xf numFmtId="0" fontId="8" fillId="2" borderId="0" xfId="0" applyFont="1" applyFill="1" applyProtection="1">
      <protection hidden="1"/>
    </xf>
    <xf numFmtId="0" fontId="7" fillId="2" borderId="0" xfId="0" applyFont="1" applyFill="1" applyAlignment="1" applyProtection="1">
      <alignment horizontal="left"/>
      <protection hidden="1"/>
    </xf>
    <xf numFmtId="0" fontId="8" fillId="2" borderId="0" xfId="0" applyFont="1" applyFill="1" applyAlignment="1" applyProtection="1">
      <alignment horizontal="left"/>
      <protection hidden="1"/>
    </xf>
    <xf numFmtId="0" fontId="8" fillId="2" borderId="0" xfId="0" applyFont="1" applyFill="1" applyAlignment="1" applyProtection="1">
      <alignment horizontal="center"/>
      <protection hidden="1"/>
    </xf>
    <xf numFmtId="0" fontId="9" fillId="2" borderId="0" xfId="0" applyFont="1" applyFill="1" applyAlignment="1" applyProtection="1">
      <alignment horizontal="left"/>
      <protection hidden="1"/>
    </xf>
    <xf numFmtId="0" fontId="10" fillId="2" borderId="0" xfId="0" applyFont="1" applyFill="1" applyProtection="1">
      <protection hidden="1"/>
    </xf>
    <xf numFmtId="0" fontId="10" fillId="2" borderId="0" xfId="0" applyFont="1" applyFill="1" applyAlignment="1" applyProtection="1">
      <alignment horizontal="left"/>
      <protection hidden="1"/>
    </xf>
    <xf numFmtId="0" fontId="10" fillId="2" borderId="0" xfId="0" applyFont="1" applyFill="1" applyAlignment="1" applyProtection="1">
      <alignment horizontal="center"/>
      <protection hidden="1"/>
    </xf>
    <xf numFmtId="0" fontId="7" fillId="2" borderId="4" xfId="0" applyFont="1" applyFill="1" applyBorder="1" applyAlignment="1" applyProtection="1">
      <alignment horizontal="left"/>
      <protection hidden="1"/>
    </xf>
    <xf numFmtId="0" fontId="8" fillId="2" borderId="5" xfId="0" applyFont="1" applyFill="1" applyBorder="1" applyAlignment="1" applyProtection="1">
      <alignment horizontal="center"/>
      <protection hidden="1"/>
    </xf>
    <xf numFmtId="0" fontId="8" fillId="2" borderId="5" xfId="0" applyFont="1" applyFill="1" applyBorder="1" applyProtection="1">
      <protection hidden="1"/>
    </xf>
    <xf numFmtId="0" fontId="0" fillId="2" borderId="6"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12" xfId="0" applyFill="1" applyBorder="1" applyProtection="1">
      <protection hidden="1"/>
    </xf>
    <xf numFmtId="0" fontId="0" fillId="2" borderId="14" xfId="0" applyFill="1" applyBorder="1" applyProtection="1">
      <protection hidden="1"/>
    </xf>
    <xf numFmtId="0" fontId="0" fillId="2" borderId="15" xfId="0" applyFill="1"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2" borderId="0" xfId="0" applyFill="1" applyAlignment="1" applyProtection="1">
      <alignment horizontal="right"/>
      <protection hidden="1"/>
    </xf>
    <xf numFmtId="0" fontId="10" fillId="2" borderId="8" xfId="0" applyFont="1" applyFill="1" applyBorder="1" applyAlignment="1" applyProtection="1">
      <alignment horizontal="left"/>
      <protection hidden="1"/>
    </xf>
    <xf numFmtId="0" fontId="10" fillId="2" borderId="9" xfId="0" applyFont="1" applyFill="1" applyBorder="1" applyProtection="1">
      <protection hidden="1"/>
    </xf>
    <xf numFmtId="0" fontId="10" fillId="2" borderId="11" xfId="0" applyFont="1" applyFill="1" applyBorder="1" applyAlignment="1" applyProtection="1">
      <alignment horizontal="left"/>
      <protection hidden="1"/>
    </xf>
    <xf numFmtId="0" fontId="10" fillId="2" borderId="13" xfId="0" applyFont="1" applyFill="1" applyBorder="1" applyAlignment="1" applyProtection="1">
      <alignment horizontal="left"/>
      <protection hidden="1"/>
    </xf>
    <xf numFmtId="0" fontId="10" fillId="2" borderId="14" xfId="0" applyFont="1" applyFill="1" applyBorder="1" applyProtection="1">
      <protection hidden="1"/>
    </xf>
    <xf numFmtId="0" fontId="10" fillId="2" borderId="7" xfId="0" applyFont="1" applyFill="1" applyBorder="1" applyAlignment="1" applyProtection="1">
      <alignment horizontal="left"/>
      <protection hidden="1"/>
    </xf>
    <xf numFmtId="0" fontId="10" fillId="2" borderId="17" xfId="0" applyFont="1" applyFill="1" applyBorder="1" applyProtection="1">
      <protection hidden="1"/>
    </xf>
    <xf numFmtId="0" fontId="10" fillId="2" borderId="16" xfId="0" applyFont="1" applyFill="1" applyBorder="1" applyAlignment="1" applyProtection="1">
      <alignment horizontal="left"/>
      <protection hidden="1"/>
    </xf>
    <xf numFmtId="0" fontId="0" fillId="0" borderId="22" xfId="0" applyBorder="1"/>
    <xf numFmtId="0" fontId="0" fillId="0" borderId="27" xfId="0" applyBorder="1"/>
    <xf numFmtId="4" fontId="0" fillId="0" borderId="26" xfId="0" applyNumberFormat="1" applyBorder="1"/>
    <xf numFmtId="4" fontId="0" fillId="0" borderId="28" xfId="0" applyNumberFormat="1" applyBorder="1"/>
    <xf numFmtId="10" fontId="0" fillId="0" borderId="22" xfId="0" applyNumberFormat="1" applyBorder="1" applyAlignment="1">
      <alignment horizontal="left"/>
    </xf>
    <xf numFmtId="10" fontId="0" fillId="0" borderId="25" xfId="0" applyNumberFormat="1" applyBorder="1" applyAlignment="1">
      <alignment horizontal="left"/>
    </xf>
    <xf numFmtId="0" fontId="0" fillId="0" borderId="0" xfId="0" applyAlignment="1">
      <alignment horizontal="left"/>
    </xf>
    <xf numFmtId="17" fontId="0" fillId="0" borderId="21" xfId="0" applyNumberFormat="1" applyBorder="1"/>
    <xf numFmtId="0" fontId="0" fillId="0" borderId="26" xfId="0" applyBorder="1"/>
    <xf numFmtId="4" fontId="0" fillId="0" borderId="29" xfId="0" applyNumberFormat="1" applyBorder="1"/>
    <xf numFmtId="3" fontId="0" fillId="2" borderId="26" xfId="0" applyNumberFormat="1" applyFill="1" applyBorder="1" applyAlignment="1" applyProtection="1">
      <alignment horizontal="center"/>
      <protection hidden="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4</xdr:col>
      <xdr:colOff>561975</xdr:colOff>
      <xdr:row>0</xdr:row>
      <xdr:rowOff>104775</xdr:rowOff>
    </xdr:from>
    <xdr:to>
      <xdr:col>6</xdr:col>
      <xdr:colOff>361950</xdr:colOff>
      <xdr:row>5</xdr:row>
      <xdr:rowOff>191470</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104775"/>
          <a:ext cx="2162175" cy="1048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1143000</xdr:colOff>
      <xdr:row>0</xdr:row>
      <xdr:rowOff>0</xdr:rowOff>
    </xdr:from>
    <xdr:to>
      <xdr:col>7</xdr:col>
      <xdr:colOff>95250</xdr:colOff>
      <xdr:row>5</xdr:row>
      <xdr:rowOff>171450</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0" y="0"/>
          <a:ext cx="2105025"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676275</xdr:colOff>
      <xdr:row>0</xdr:row>
      <xdr:rowOff>133351</xdr:rowOff>
    </xdr:from>
    <xdr:to>
      <xdr:col>6</xdr:col>
      <xdr:colOff>323850</xdr:colOff>
      <xdr:row>5</xdr:row>
      <xdr:rowOff>180976</xdr:rowOff>
    </xdr:to>
    <xdr:pic>
      <xdr:nvPicPr>
        <xdr:cNvPr id="2" name="Bille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0775" y="133351"/>
          <a:ext cx="2009775" cy="1009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933450</xdr:colOff>
      <xdr:row>1</xdr:row>
      <xdr:rowOff>133350</xdr:rowOff>
    </xdr:from>
    <xdr:to>
      <xdr:col>6</xdr:col>
      <xdr:colOff>257175</xdr:colOff>
      <xdr:row>6</xdr:row>
      <xdr:rowOff>171450</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7950" y="333375"/>
          <a:ext cx="1685925"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602897</xdr:colOff>
      <xdr:row>1</xdr:row>
      <xdr:rowOff>76200</xdr:rowOff>
    </xdr:from>
    <xdr:to>
      <xdr:col>6</xdr:col>
      <xdr:colOff>26267</xdr:colOff>
      <xdr:row>6</xdr:row>
      <xdr:rowOff>47625</xdr:rowOff>
    </xdr:to>
    <xdr:pic>
      <xdr:nvPicPr>
        <xdr:cNvPr id="2" name="Billede 1">
          <a:extLst>
            <a:ext uri="{FF2B5EF4-FFF2-40B4-BE49-F238E27FC236}">
              <a16:creationId xmlns:a16="http://schemas.microsoft.com/office/drawing/2014/main" id="{EE6F9DB1-BE71-4A9F-9521-03F53A5C2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7397" y="276225"/>
          <a:ext cx="1785570" cy="923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771525</xdr:colOff>
      <xdr:row>1</xdr:row>
      <xdr:rowOff>47625</xdr:rowOff>
    </xdr:from>
    <xdr:to>
      <xdr:col>6</xdr:col>
      <xdr:colOff>352425</xdr:colOff>
      <xdr:row>6</xdr:row>
      <xdr:rowOff>209550</xdr:rowOff>
    </xdr:to>
    <xdr:pic>
      <xdr:nvPicPr>
        <xdr:cNvPr id="2" name="Billede 1">
          <a:extLst>
            <a:ext uri="{FF2B5EF4-FFF2-40B4-BE49-F238E27FC236}">
              <a16:creationId xmlns:a16="http://schemas.microsoft.com/office/drawing/2014/main" id="{EBF6CBFA-E0AF-454E-9E07-79401391F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6025" y="247650"/>
          <a:ext cx="1943100" cy="1171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57150</xdr:rowOff>
    </xdr:from>
    <xdr:to>
      <xdr:col>6</xdr:col>
      <xdr:colOff>76200</xdr:colOff>
      <xdr:row>5</xdr:row>
      <xdr:rowOff>28575</xdr:rowOff>
    </xdr:to>
    <xdr:pic>
      <xdr:nvPicPr>
        <xdr:cNvPr id="3" name="Billed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5700" y="57150"/>
          <a:ext cx="1714500"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view="pageBreakPreview" zoomScaleNormal="100" zoomScaleSheetLayoutView="100" workbookViewId="0">
      <selection activeCell="B4" sqref="B4"/>
    </sheetView>
  </sheetViews>
  <sheetFormatPr defaultRowHeight="15"/>
  <cols>
    <col min="1" max="1" width="8.7109375" customWidth="1"/>
    <col min="2" max="2" width="38.7109375" customWidth="1"/>
    <col min="3" max="6" width="17.7109375" customWidth="1"/>
    <col min="7" max="7" width="12.5703125" customWidth="1"/>
    <col min="8" max="8" width="9.140625" customWidth="1"/>
  </cols>
  <sheetData>
    <row r="1" spans="1:6" ht="15.75">
      <c r="A1" s="25"/>
      <c r="B1" s="24" t="s">
        <v>0</v>
      </c>
      <c r="C1" s="24"/>
      <c r="D1" s="24"/>
      <c r="E1" s="24"/>
      <c r="F1" s="25"/>
    </row>
    <row r="2" spans="1:6">
      <c r="B2" s="1"/>
      <c r="C2" s="1"/>
      <c r="D2" s="1"/>
      <c r="E2" s="1"/>
    </row>
    <row r="3" spans="1:6">
      <c r="B3" s="1" t="s">
        <v>1</v>
      </c>
      <c r="C3" s="1"/>
      <c r="D3" s="1"/>
      <c r="E3" s="1"/>
    </row>
    <row r="4" spans="1:6">
      <c r="B4" s="13" t="s">
        <v>2</v>
      </c>
    </row>
    <row r="6" spans="1:6" ht="20.100000000000001" customHeight="1">
      <c r="B6" s="5" t="s">
        <v>3</v>
      </c>
    </row>
    <row r="7" spans="1:6" ht="20.100000000000001" customHeight="1">
      <c r="B7" s="5" t="s">
        <v>4</v>
      </c>
      <c r="D7" s="14">
        <v>1.456933</v>
      </c>
      <c r="E7" t="s">
        <v>5</v>
      </c>
    </row>
    <row r="8" spans="1:6" ht="20.100000000000001" customHeight="1">
      <c r="B8" t="s">
        <v>6</v>
      </c>
      <c r="D8" s="1" t="s">
        <v>7</v>
      </c>
    </row>
    <row r="9" spans="1:6">
      <c r="D9" s="1"/>
    </row>
    <row r="10" spans="1:6">
      <c r="B10" s="18"/>
      <c r="C10" s="18" t="s">
        <v>8</v>
      </c>
      <c r="D10" s="18" t="s">
        <v>9</v>
      </c>
      <c r="E10" s="18" t="s">
        <v>10</v>
      </c>
      <c r="F10" s="18" t="s">
        <v>11</v>
      </c>
    </row>
    <row r="11" spans="1:6">
      <c r="B11" s="19"/>
      <c r="C11" s="19" t="s">
        <v>12</v>
      </c>
      <c r="D11" s="19" t="s">
        <v>13</v>
      </c>
      <c r="E11" s="19" t="s">
        <v>14</v>
      </c>
      <c r="F11" s="19" t="s">
        <v>15</v>
      </c>
    </row>
    <row r="12" spans="1:6">
      <c r="B12" s="20" t="s">
        <v>16</v>
      </c>
      <c r="C12" s="20" t="s">
        <v>17</v>
      </c>
      <c r="D12" s="20" t="s">
        <v>18</v>
      </c>
      <c r="E12" s="23">
        <v>0.18</v>
      </c>
      <c r="F12" s="20" t="s">
        <v>19</v>
      </c>
    </row>
    <row r="13" spans="1:6">
      <c r="B13" s="21"/>
      <c r="C13" s="21"/>
      <c r="D13" s="21"/>
      <c r="E13" s="21"/>
      <c r="F13" s="21"/>
    </row>
    <row r="14" spans="1:6" ht="20.100000000000001" customHeight="1">
      <c r="B14" s="3" t="s">
        <v>20</v>
      </c>
      <c r="C14" s="3">
        <v>255772</v>
      </c>
      <c r="D14" s="4">
        <f>SUM(C14*D7)</f>
        <v>372642.66727600002</v>
      </c>
      <c r="E14" s="4">
        <f>SUM(D14*E12)</f>
        <v>67075.680109680005</v>
      </c>
      <c r="F14" s="4">
        <f>D14+E14</f>
        <v>439718.34738568001</v>
      </c>
    </row>
    <row r="15" spans="1:6" ht="20.100000000000001" customHeight="1">
      <c r="B15" s="3" t="s">
        <v>21</v>
      </c>
      <c r="C15" s="3">
        <v>2742</v>
      </c>
      <c r="D15" s="4">
        <f>$D$7*C15</f>
        <v>3994.9102860000003</v>
      </c>
      <c r="E15" s="4">
        <f>SUM(D15*$E$12)</f>
        <v>719.08385148000002</v>
      </c>
      <c r="F15" s="4">
        <f t="shared" ref="F15:F28" si="0">D15+E15</f>
        <v>4713.9941374800001</v>
      </c>
    </row>
    <row r="16" spans="1:6" ht="20.100000000000001" customHeight="1">
      <c r="B16" s="71"/>
      <c r="C16" s="73"/>
      <c r="D16" s="4">
        <f>SUM(D14/12)+(D15/12)</f>
        <v>31386.464796833334</v>
      </c>
      <c r="E16" s="4">
        <f>SUM(E14/12)+(E15/12)</f>
        <v>5649.5636634299999</v>
      </c>
      <c r="F16" s="4">
        <f t="shared" si="0"/>
        <v>37036.028460263333</v>
      </c>
    </row>
    <row r="17" spans="2:6" ht="20.100000000000001" customHeight="1">
      <c r="B17" s="3" t="s">
        <v>22</v>
      </c>
      <c r="C17" s="3">
        <v>257444</v>
      </c>
      <c r="D17" s="4">
        <f>SUM(C17*D7)</f>
        <v>375078.65925199998</v>
      </c>
      <c r="E17" s="4">
        <f>SUM(D17*E12)</f>
        <v>67514.158665359995</v>
      </c>
      <c r="F17" s="4">
        <f t="shared" si="0"/>
        <v>442592.81791735999</v>
      </c>
    </row>
    <row r="18" spans="2:6" ht="20.100000000000001" customHeight="1">
      <c r="B18" s="3" t="s">
        <v>21</v>
      </c>
      <c r="C18" s="3">
        <v>2742</v>
      </c>
      <c r="D18" s="4">
        <f>$D$7*C18</f>
        <v>3994.9102860000003</v>
      </c>
      <c r="E18" s="4">
        <f>SUM(D18*$E$12)</f>
        <v>719.08385148000002</v>
      </c>
      <c r="F18" s="4">
        <f t="shared" si="0"/>
        <v>4713.9941374800001</v>
      </c>
    </row>
    <row r="19" spans="2:6" ht="20.100000000000001" customHeight="1">
      <c r="B19" s="15"/>
      <c r="C19" s="11"/>
      <c r="D19" s="4">
        <f>SUM(D17/12)+(D18/12)</f>
        <v>31589.464128166663</v>
      </c>
      <c r="E19" s="4">
        <f>SUM(E17/12)+(E18/12)</f>
        <v>5686.1035430699994</v>
      </c>
      <c r="F19" s="4">
        <f t="shared" si="0"/>
        <v>37275.567671236662</v>
      </c>
    </row>
    <row r="20" spans="2:6" ht="20.100000000000001" customHeight="1">
      <c r="B20" s="3" t="s">
        <v>23</v>
      </c>
      <c r="C20" s="3">
        <v>258601</v>
      </c>
      <c r="D20" s="4">
        <f>SUM(C20*D7)</f>
        <v>376764.33073300001</v>
      </c>
      <c r="E20" s="4">
        <f>SUM(D20*E12)</f>
        <v>67817.579531940006</v>
      </c>
      <c r="F20" s="4">
        <f t="shared" si="0"/>
        <v>444581.91026494</v>
      </c>
    </row>
    <row r="21" spans="2:6" ht="20.100000000000001" customHeight="1">
      <c r="B21" s="3" t="s">
        <v>21</v>
      </c>
      <c r="C21" s="3">
        <v>2742</v>
      </c>
      <c r="D21" s="4">
        <f>$D$7*C21</f>
        <v>3994.9102860000003</v>
      </c>
      <c r="E21" s="4">
        <f>SUM(D21*$E$12)</f>
        <v>719.08385148000002</v>
      </c>
      <c r="F21" s="4">
        <f t="shared" si="0"/>
        <v>4713.9941374800001</v>
      </c>
    </row>
    <row r="22" spans="2:6" ht="20.100000000000001" customHeight="1">
      <c r="B22" s="71"/>
      <c r="C22" s="73"/>
      <c r="D22" s="4">
        <f>SUM(D20/12)+(D21/12)</f>
        <v>31729.936751583333</v>
      </c>
      <c r="E22" s="4">
        <f>SUM(E20/12)+(E21/12)</f>
        <v>5711.388615285</v>
      </c>
      <c r="F22" s="4">
        <f t="shared" si="0"/>
        <v>37441.325366868332</v>
      </c>
    </row>
    <row r="23" spans="2:6" ht="20.100000000000001" customHeight="1">
      <c r="B23" s="3" t="s">
        <v>24</v>
      </c>
      <c r="C23" s="3">
        <v>260272</v>
      </c>
      <c r="D23" s="4">
        <f>SUM(C23*D7)</f>
        <v>379198.86577600002</v>
      </c>
      <c r="E23" s="4">
        <f>SUM(D23*E12)</f>
        <v>68255.795839679995</v>
      </c>
      <c r="F23" s="4">
        <f t="shared" si="0"/>
        <v>447454.66161568003</v>
      </c>
    </row>
    <row r="24" spans="2:6" ht="20.100000000000001" customHeight="1">
      <c r="B24" s="3" t="s">
        <v>21</v>
      </c>
      <c r="C24" s="3">
        <v>2742</v>
      </c>
      <c r="D24" s="4">
        <f>$D$7*C24</f>
        <v>3994.9102860000003</v>
      </c>
      <c r="E24" s="4">
        <f>SUM(D24*$E$12)</f>
        <v>719.08385148000002</v>
      </c>
      <c r="F24" s="4">
        <f t="shared" si="0"/>
        <v>4713.9941374800001</v>
      </c>
    </row>
    <row r="25" spans="2:6" ht="20.100000000000001" customHeight="1">
      <c r="B25" s="71"/>
      <c r="C25" s="73"/>
      <c r="D25" s="12">
        <f>SUM(D23/12)+(D24/12)</f>
        <v>31932.814671833334</v>
      </c>
      <c r="E25" s="12">
        <f>SUM(E23/12)+(E24/12)</f>
        <v>5747.9066409299994</v>
      </c>
      <c r="F25" s="12">
        <f t="shared" si="0"/>
        <v>37680.721312763329</v>
      </c>
    </row>
    <row r="26" spans="2:6" ht="20.100000000000001" customHeight="1">
      <c r="B26" s="3" t="s">
        <v>25</v>
      </c>
      <c r="C26" s="3">
        <v>261430</v>
      </c>
      <c r="D26" s="4">
        <f>SUM(C26*D7)</f>
        <v>380885.99419</v>
      </c>
      <c r="E26" s="4">
        <f>SUM(D26*E12)</f>
        <v>68559.478954199993</v>
      </c>
      <c r="F26" s="4">
        <f t="shared" si="0"/>
        <v>449445.47314419999</v>
      </c>
    </row>
    <row r="27" spans="2:6" ht="20.100000000000001" customHeight="1">
      <c r="B27" s="3" t="s">
        <v>21</v>
      </c>
      <c r="C27" s="3">
        <v>2742</v>
      </c>
      <c r="D27" s="4">
        <f>$D$7*C27</f>
        <v>3994.9102860000003</v>
      </c>
      <c r="E27" s="4">
        <f>SUM(D27*$E$12)</f>
        <v>719.08385148000002</v>
      </c>
      <c r="F27" s="4">
        <f t="shared" si="0"/>
        <v>4713.9941374800001</v>
      </c>
    </row>
    <row r="28" spans="2:6" ht="20.100000000000001" customHeight="1">
      <c r="B28" s="2"/>
      <c r="C28" s="72"/>
      <c r="D28" s="4">
        <f>SUM(D26/12)+(D27/12)</f>
        <v>32073.408706333332</v>
      </c>
      <c r="E28" s="4">
        <f>SUM(E26/12)+(E27/12)</f>
        <v>5773.2135671399992</v>
      </c>
      <c r="F28" s="4">
        <f t="shared" si="0"/>
        <v>37846.622273473331</v>
      </c>
    </row>
    <row r="35" spans="7:7">
      <c r="G35" t="s">
        <v>26</v>
      </c>
    </row>
  </sheetData>
  <pageMargins left="0.25" right="0.25" top="0.75" bottom="0.75" header="0.3" footer="0.3"/>
  <pageSetup paperSize="9" scale="98" orientation="landscape" r:id="rId1"/>
  <colBreaks count="1" manualBreakCount="1">
    <brk id="8" max="4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tabSelected="1" view="pageBreakPreview" zoomScaleNormal="100" zoomScaleSheetLayoutView="100" workbookViewId="0">
      <selection activeCell="D5" sqref="D5"/>
    </sheetView>
  </sheetViews>
  <sheetFormatPr defaultRowHeight="15"/>
  <cols>
    <col min="1" max="1" width="8.7109375" customWidth="1"/>
    <col min="2" max="2" width="38.7109375" customWidth="1"/>
    <col min="3" max="6" width="17.7109375" customWidth="1"/>
    <col min="7" max="7" width="11.85546875" customWidth="1"/>
  </cols>
  <sheetData>
    <row r="1" spans="1:6" ht="15.75">
      <c r="A1" s="25"/>
      <c r="B1" s="24" t="s">
        <v>0</v>
      </c>
      <c r="C1" s="24"/>
      <c r="D1" s="24"/>
      <c r="E1" s="24"/>
      <c r="F1" s="25"/>
    </row>
    <row r="2" spans="1:6">
      <c r="B2" s="1"/>
      <c r="C2" s="1"/>
      <c r="D2" s="1"/>
      <c r="E2" s="1"/>
    </row>
    <row r="3" spans="1:6">
      <c r="B3" s="1" t="s">
        <v>27</v>
      </c>
      <c r="C3" s="1"/>
      <c r="D3" s="1"/>
      <c r="E3" s="1"/>
    </row>
    <row r="4" spans="1:6">
      <c r="B4" s="13" t="s">
        <v>28</v>
      </c>
    </row>
    <row r="5" spans="1:6">
      <c r="B5" s="13"/>
    </row>
    <row r="7" spans="1:6" ht="20.100000000000001" customHeight="1">
      <c r="B7" s="5" t="s">
        <v>3</v>
      </c>
    </row>
    <row r="8" spans="1:6" ht="20.100000000000001" customHeight="1">
      <c r="B8" s="5" t="s">
        <v>4</v>
      </c>
      <c r="D8" s="14">
        <v>1.456933</v>
      </c>
      <c r="E8" s="76" t="s">
        <v>5</v>
      </c>
    </row>
    <row r="9" spans="1:6" ht="20.100000000000001" customHeight="1">
      <c r="B9" t="s">
        <v>29</v>
      </c>
      <c r="D9" s="1" t="s">
        <v>7</v>
      </c>
    </row>
    <row r="10" spans="1:6">
      <c r="D10" s="1"/>
    </row>
    <row r="11" spans="1:6" ht="15" customHeight="1">
      <c r="B11" s="9"/>
      <c r="C11" s="9" t="s">
        <v>8</v>
      </c>
      <c r="D11" s="18" t="s">
        <v>9</v>
      </c>
      <c r="E11" s="10" t="s">
        <v>10</v>
      </c>
      <c r="F11" s="10" t="s">
        <v>30</v>
      </c>
    </row>
    <row r="12" spans="1:6" ht="15" customHeight="1">
      <c r="B12" s="15"/>
      <c r="C12" s="15" t="s">
        <v>12</v>
      </c>
      <c r="D12" s="19" t="s">
        <v>13</v>
      </c>
      <c r="E12" s="74" t="s">
        <v>14</v>
      </c>
      <c r="F12" s="70" t="s">
        <v>15</v>
      </c>
    </row>
    <row r="13" spans="1:6" ht="15" customHeight="1">
      <c r="B13" s="15" t="s">
        <v>16</v>
      </c>
      <c r="C13" s="15" t="s">
        <v>17</v>
      </c>
      <c r="D13" s="19" t="s">
        <v>18</v>
      </c>
      <c r="E13" s="23">
        <v>0.18</v>
      </c>
      <c r="F13" s="70" t="s">
        <v>19</v>
      </c>
    </row>
    <row r="14" spans="1:6" ht="15" customHeight="1">
      <c r="B14" s="21"/>
      <c r="C14" s="21"/>
      <c r="D14" s="21"/>
      <c r="E14" s="75"/>
      <c r="F14" s="21"/>
    </row>
    <row r="15" spans="1:6" ht="20.100000000000001" customHeight="1">
      <c r="B15" s="3" t="s">
        <v>20</v>
      </c>
      <c r="C15" s="4">
        <v>289418</v>
      </c>
      <c r="D15" s="73">
        <f>SUM(C15*D8)</f>
        <v>421662.63499400002</v>
      </c>
      <c r="E15" s="4">
        <f>SUM(D15*E13)</f>
        <v>75899.274298920005</v>
      </c>
      <c r="F15" s="4">
        <f>D15+E15</f>
        <v>497561.90929292003</v>
      </c>
    </row>
    <row r="16" spans="1:6" ht="20.100000000000001" customHeight="1">
      <c r="B16" s="15"/>
      <c r="C16" s="11"/>
      <c r="D16" s="4">
        <f>SUM(D15/12)</f>
        <v>35138.552916166671</v>
      </c>
      <c r="E16" s="4">
        <f>SUM(E15/12)</f>
        <v>6324.9395249100007</v>
      </c>
      <c r="F16" s="4">
        <f>SUM(F15/12)</f>
        <v>41463.492441076669</v>
      </c>
    </row>
    <row r="17" spans="2:6" ht="20.100000000000001" customHeight="1">
      <c r="B17" s="3" t="s">
        <v>22</v>
      </c>
      <c r="C17" s="4">
        <v>289418</v>
      </c>
      <c r="D17" s="4">
        <f>SUM(C17*D8)</f>
        <v>421662.63499400002</v>
      </c>
      <c r="E17" s="4">
        <f>SUM(D17*E13)</f>
        <v>75899.274298920005</v>
      </c>
      <c r="F17" s="4">
        <f>D17+E17</f>
        <v>497561.90929292003</v>
      </c>
    </row>
    <row r="18" spans="2:6" ht="20.100000000000001" customHeight="1">
      <c r="B18" s="15"/>
      <c r="C18" s="11"/>
      <c r="D18" s="4">
        <f>SUM(D17/12)</f>
        <v>35138.552916166671</v>
      </c>
      <c r="E18" s="4">
        <f>SUM(E17/12)</f>
        <v>6324.9395249100007</v>
      </c>
      <c r="F18" s="4">
        <f t="shared" ref="F18:F24" si="0">SUM(F17/12)</f>
        <v>41463.492441076669</v>
      </c>
    </row>
    <row r="19" spans="2:6" ht="20.100000000000001" customHeight="1">
      <c r="B19" s="3" t="s">
        <v>23</v>
      </c>
      <c r="C19" s="4">
        <v>289418</v>
      </c>
      <c r="D19" s="4">
        <f>SUM(C19*D8)</f>
        <v>421662.63499400002</v>
      </c>
      <c r="E19" s="4">
        <f>SUM(D19*E13)</f>
        <v>75899.274298920005</v>
      </c>
      <c r="F19" s="4">
        <f>D19+E19</f>
        <v>497561.90929292003</v>
      </c>
    </row>
    <row r="20" spans="2:6" ht="20.100000000000001" customHeight="1">
      <c r="B20" s="15"/>
      <c r="C20" s="11"/>
      <c r="D20" s="4">
        <f>SUM(D19/12)</f>
        <v>35138.552916166671</v>
      </c>
      <c r="E20" s="4">
        <f>SUM(E19/12)</f>
        <v>6324.9395249100007</v>
      </c>
      <c r="F20" s="4">
        <f t="shared" si="0"/>
        <v>41463.492441076669</v>
      </c>
    </row>
    <row r="21" spans="2:6" ht="20.100000000000001" customHeight="1">
      <c r="B21" s="3" t="s">
        <v>24</v>
      </c>
      <c r="C21" s="4">
        <v>289418</v>
      </c>
      <c r="D21" s="4">
        <f>SUM(C21*D8)</f>
        <v>421662.63499400002</v>
      </c>
      <c r="E21" s="4">
        <f>SUM(D21*E13)</f>
        <v>75899.274298920005</v>
      </c>
      <c r="F21" s="4">
        <f>D21+E21</f>
        <v>497561.90929292003</v>
      </c>
    </row>
    <row r="22" spans="2:6" ht="20.100000000000001" customHeight="1">
      <c r="B22" s="15"/>
      <c r="C22" s="11"/>
      <c r="D22" s="4">
        <f>SUM(D21/12)</f>
        <v>35138.552916166671</v>
      </c>
      <c r="E22" s="4">
        <f>SUM(E21/12)</f>
        <v>6324.9395249100007</v>
      </c>
      <c r="F22" s="4">
        <f t="shared" si="0"/>
        <v>41463.492441076669</v>
      </c>
    </row>
    <row r="23" spans="2:6" ht="20.100000000000001" customHeight="1">
      <c r="B23" s="3" t="s">
        <v>25</v>
      </c>
      <c r="C23" s="4">
        <v>289418</v>
      </c>
      <c r="D23" s="4">
        <f>SUM(C23*D8)</f>
        <v>421662.63499400002</v>
      </c>
      <c r="E23" s="4">
        <f>SUM(D23*E13)</f>
        <v>75899.274298920005</v>
      </c>
      <c r="F23" s="4">
        <f>D23+E23</f>
        <v>497561.90929292003</v>
      </c>
    </row>
    <row r="24" spans="2:6" ht="20.100000000000001" customHeight="1">
      <c r="B24" s="2"/>
      <c r="C24" s="72"/>
      <c r="D24" s="12">
        <f>SUM(D23/12)</f>
        <v>35138.552916166671</v>
      </c>
      <c r="E24" s="12">
        <f>SUM(E23/12)</f>
        <v>6324.9395249100007</v>
      </c>
      <c r="F24" s="12">
        <f t="shared" si="0"/>
        <v>41463.492441076669</v>
      </c>
    </row>
  </sheetData>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view="pageBreakPreview" zoomScaleNormal="100" zoomScaleSheetLayoutView="100" workbookViewId="0">
      <selection activeCell="C3" sqref="C3:D3"/>
    </sheetView>
  </sheetViews>
  <sheetFormatPr defaultRowHeight="15"/>
  <cols>
    <col min="1" max="1" width="8.7109375" customWidth="1"/>
    <col min="2" max="2" width="38.7109375" customWidth="1"/>
    <col min="3" max="6" width="17.7109375" customWidth="1"/>
    <col min="7" max="7" width="12.5703125" customWidth="1"/>
    <col min="8" max="8" width="9.140625" customWidth="1"/>
  </cols>
  <sheetData>
    <row r="1" spans="1:6" ht="15.75">
      <c r="A1" s="25"/>
      <c r="B1" s="24" t="s">
        <v>0</v>
      </c>
      <c r="C1" s="24"/>
      <c r="D1" s="24"/>
      <c r="E1" s="24"/>
      <c r="F1" s="25"/>
    </row>
    <row r="2" spans="1:6">
      <c r="B2" s="1"/>
      <c r="C2" s="1"/>
      <c r="D2" s="1"/>
      <c r="E2" s="1"/>
    </row>
    <row r="3" spans="1:6">
      <c r="B3" s="1" t="s">
        <v>31</v>
      </c>
      <c r="C3" s="1"/>
      <c r="D3" s="1"/>
      <c r="E3" s="1"/>
    </row>
    <row r="4" spans="1:6">
      <c r="B4" s="13" t="s">
        <v>32</v>
      </c>
    </row>
    <row r="6" spans="1:6" ht="20.100000000000001" customHeight="1">
      <c r="B6" s="5" t="s">
        <v>3</v>
      </c>
    </row>
    <row r="7" spans="1:6" ht="20.100000000000001" customHeight="1">
      <c r="B7" s="5" t="s">
        <v>4</v>
      </c>
      <c r="D7" s="14">
        <v>1.456933</v>
      </c>
      <c r="E7" t="s">
        <v>5</v>
      </c>
    </row>
    <row r="8" spans="1:6" ht="20.100000000000001" customHeight="1">
      <c r="B8" t="s">
        <v>33</v>
      </c>
      <c r="D8" s="1" t="s">
        <v>7</v>
      </c>
    </row>
    <row r="9" spans="1:6">
      <c r="D9" s="1"/>
    </row>
    <row r="10" spans="1:6">
      <c r="B10" s="9"/>
      <c r="C10" s="9" t="s">
        <v>8</v>
      </c>
      <c r="D10" s="18" t="s">
        <v>9</v>
      </c>
      <c r="E10" s="10" t="s">
        <v>10</v>
      </c>
      <c r="F10" s="10" t="s">
        <v>30</v>
      </c>
    </row>
    <row r="11" spans="1:6">
      <c r="B11" s="15"/>
      <c r="C11" s="15" t="s">
        <v>12</v>
      </c>
      <c r="D11" s="19" t="s">
        <v>13</v>
      </c>
      <c r="E11" s="70" t="s">
        <v>14</v>
      </c>
      <c r="F11" s="70" t="s">
        <v>34</v>
      </c>
    </row>
    <row r="12" spans="1:6">
      <c r="B12" s="15" t="s">
        <v>16</v>
      </c>
      <c r="C12" s="77">
        <v>43525</v>
      </c>
      <c r="D12" s="19" t="s">
        <v>18</v>
      </c>
      <c r="E12" s="23">
        <v>0.18</v>
      </c>
      <c r="F12" s="70" t="s">
        <v>35</v>
      </c>
    </row>
    <row r="13" spans="1:6">
      <c r="B13" s="21"/>
      <c r="C13" s="21"/>
      <c r="D13" s="21"/>
      <c r="E13" s="21"/>
      <c r="F13" s="21"/>
    </row>
    <row r="14" spans="1:6" ht="20.100000000000001" customHeight="1">
      <c r="B14" s="3" t="s">
        <v>20</v>
      </c>
      <c r="C14" s="3">
        <v>255772</v>
      </c>
      <c r="D14" s="4">
        <f>SUM(C14*D7)</f>
        <v>372642.66727600002</v>
      </c>
      <c r="E14" s="4">
        <f>SUM(D14*E12)</f>
        <v>67075.680109680005</v>
      </c>
      <c r="F14" s="4">
        <f>D14+E14</f>
        <v>439718.34738568001</v>
      </c>
    </row>
    <row r="15" spans="1:6" ht="20.100000000000001" customHeight="1">
      <c r="B15" s="3" t="s">
        <v>21</v>
      </c>
      <c r="C15" s="3">
        <v>2742</v>
      </c>
      <c r="D15" s="4">
        <f>$D$7*C15</f>
        <v>3994.9102860000003</v>
      </c>
      <c r="E15" s="4">
        <f>SUM(D15*$E$12)</f>
        <v>719.08385148000002</v>
      </c>
      <c r="F15" s="4">
        <f t="shared" ref="F15:F28" si="0">D15+E15</f>
        <v>4713.9941374800001</v>
      </c>
    </row>
    <row r="16" spans="1:6" ht="20.100000000000001" customHeight="1">
      <c r="B16" s="71"/>
      <c r="C16" s="73"/>
      <c r="D16" s="4">
        <f>SUM(D14/12)+(D15/12)</f>
        <v>31386.464796833334</v>
      </c>
      <c r="E16" s="4">
        <f>SUM(E14/12)+(E15/12)</f>
        <v>5649.5636634299999</v>
      </c>
      <c r="F16" s="4">
        <f t="shared" si="0"/>
        <v>37036.028460263333</v>
      </c>
    </row>
    <row r="17" spans="2:10" ht="20.100000000000001" customHeight="1">
      <c r="B17" s="3" t="s">
        <v>22</v>
      </c>
      <c r="C17" s="3">
        <v>257444</v>
      </c>
      <c r="D17" s="4">
        <f>SUM(C17*D7)</f>
        <v>375078.65925199998</v>
      </c>
      <c r="E17" s="4">
        <f>SUM(D17*E12)</f>
        <v>67514.158665359995</v>
      </c>
      <c r="F17" s="4">
        <f t="shared" si="0"/>
        <v>442592.81791735999</v>
      </c>
    </row>
    <row r="18" spans="2:10" ht="20.100000000000001" customHeight="1">
      <c r="B18" s="3" t="s">
        <v>21</v>
      </c>
      <c r="C18" s="3">
        <v>2742</v>
      </c>
      <c r="D18" s="4">
        <f>$D$7*C18</f>
        <v>3994.9102860000003</v>
      </c>
      <c r="E18" s="4">
        <f>SUM(D18*$E$12)</f>
        <v>719.08385148000002</v>
      </c>
      <c r="F18" s="4">
        <f t="shared" si="0"/>
        <v>4713.9941374800001</v>
      </c>
    </row>
    <row r="19" spans="2:10" ht="20.100000000000001" customHeight="1">
      <c r="B19" s="71"/>
      <c r="C19" s="73"/>
      <c r="D19" s="4">
        <f>SUM(D17/12)+(D18/12)</f>
        <v>31589.464128166663</v>
      </c>
      <c r="E19" s="4">
        <f>SUM(E17/12)+(E18/12)</f>
        <v>5686.1035430699994</v>
      </c>
      <c r="F19" s="4">
        <f t="shared" si="0"/>
        <v>37275.567671236662</v>
      </c>
    </row>
    <row r="20" spans="2:10" ht="20.100000000000001" customHeight="1">
      <c r="B20" s="3" t="s">
        <v>23</v>
      </c>
      <c r="C20" s="3">
        <v>258601</v>
      </c>
      <c r="D20" s="4">
        <f>SUM(C20*D7)</f>
        <v>376764.33073300001</v>
      </c>
      <c r="E20" s="4">
        <f>SUM(D20*E12)</f>
        <v>67817.579531940006</v>
      </c>
      <c r="F20" s="4">
        <f t="shared" si="0"/>
        <v>444581.91026494</v>
      </c>
    </row>
    <row r="21" spans="2:10" ht="20.100000000000001" customHeight="1">
      <c r="B21" s="3" t="s">
        <v>21</v>
      </c>
      <c r="C21" s="3">
        <v>2742</v>
      </c>
      <c r="D21" s="4">
        <f>$D$7*C21</f>
        <v>3994.9102860000003</v>
      </c>
      <c r="E21" s="4">
        <f>SUM(D21*$E$12)</f>
        <v>719.08385148000002</v>
      </c>
      <c r="F21" s="4">
        <f t="shared" si="0"/>
        <v>4713.9941374800001</v>
      </c>
      <c r="H21" s="11"/>
      <c r="I21" s="11"/>
      <c r="J21" s="11"/>
    </row>
    <row r="22" spans="2:10" ht="20.100000000000001" customHeight="1">
      <c r="B22" s="71"/>
      <c r="C22" s="73"/>
      <c r="D22" s="4">
        <f>SUM(D20/12)+(D21/12)</f>
        <v>31729.936751583333</v>
      </c>
      <c r="E22" s="4">
        <f>SUM(E20/12)+(E21/12)</f>
        <v>5711.388615285</v>
      </c>
      <c r="F22" s="4">
        <f t="shared" si="0"/>
        <v>37441.325366868332</v>
      </c>
    </row>
    <row r="23" spans="2:10" ht="20.100000000000001" customHeight="1">
      <c r="B23" s="3" t="s">
        <v>24</v>
      </c>
      <c r="C23" s="3">
        <v>260272</v>
      </c>
      <c r="D23" s="4">
        <f>SUM(C23*D7)</f>
        <v>379198.86577600002</v>
      </c>
      <c r="E23" s="4">
        <f>SUM(D23*E12)</f>
        <v>68255.795839679995</v>
      </c>
      <c r="F23" s="4">
        <f t="shared" si="0"/>
        <v>447454.66161568003</v>
      </c>
    </row>
    <row r="24" spans="2:10" ht="20.100000000000001" customHeight="1">
      <c r="B24" s="3" t="s">
        <v>21</v>
      </c>
      <c r="C24" s="3">
        <v>2742</v>
      </c>
      <c r="D24" s="4">
        <f>$D$7*C24</f>
        <v>3994.9102860000003</v>
      </c>
      <c r="E24" s="4">
        <f>SUM(D24*$E$12)</f>
        <v>719.08385148000002</v>
      </c>
      <c r="F24" s="4">
        <f t="shared" si="0"/>
        <v>4713.9941374800001</v>
      </c>
    </row>
    <row r="25" spans="2:10" ht="20.100000000000001" customHeight="1">
      <c r="B25" s="71"/>
      <c r="C25" s="73"/>
      <c r="D25" s="4">
        <f>SUM(D23/12)+(D24/12)</f>
        <v>31932.814671833334</v>
      </c>
      <c r="E25" s="4">
        <f>SUM(E23/12)+(E24/12)</f>
        <v>5747.9066409299994</v>
      </c>
      <c r="F25" s="4">
        <f t="shared" si="0"/>
        <v>37680.721312763329</v>
      </c>
    </row>
    <row r="26" spans="2:10" ht="20.100000000000001" customHeight="1">
      <c r="B26" s="3" t="s">
        <v>25</v>
      </c>
      <c r="C26" s="3">
        <v>261430</v>
      </c>
      <c r="D26" s="4">
        <f>SUM(C26*D7)</f>
        <v>380885.99419</v>
      </c>
      <c r="E26" s="12">
        <f>SUM(D26*E12)</f>
        <v>68559.478954199993</v>
      </c>
      <c r="F26" s="12">
        <f t="shared" si="0"/>
        <v>449445.47314419999</v>
      </c>
    </row>
    <row r="27" spans="2:10" ht="20.100000000000001" customHeight="1">
      <c r="B27" s="3" t="s">
        <v>21</v>
      </c>
      <c r="C27" s="3">
        <v>2742</v>
      </c>
      <c r="D27" s="4">
        <f>$D$7*C27</f>
        <v>3994.9102860000003</v>
      </c>
      <c r="E27" s="4">
        <f>SUM(D27*$E$12)</f>
        <v>719.08385148000002</v>
      </c>
      <c r="F27" s="4">
        <f t="shared" si="0"/>
        <v>4713.9941374800001</v>
      </c>
    </row>
    <row r="28" spans="2:10" ht="20.100000000000001" customHeight="1">
      <c r="B28" s="71"/>
      <c r="C28" s="73"/>
      <c r="D28" s="4">
        <f>SUM(D26/12)+(D27/12)</f>
        <v>32073.408706333332</v>
      </c>
      <c r="E28" s="4">
        <f>SUM(E26/12)+(E27/12)</f>
        <v>5773.2135671399992</v>
      </c>
      <c r="F28" s="4">
        <f t="shared" si="0"/>
        <v>37846.622273473331</v>
      </c>
    </row>
    <row r="35" spans="7:7">
      <c r="G35" t="s">
        <v>26</v>
      </c>
    </row>
  </sheetData>
  <pageMargins left="0.25" right="0.25" top="0.75" bottom="0.75" header="0.3" footer="0.3"/>
  <pageSetup paperSize="9"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35"/>
  <sheetViews>
    <sheetView view="pageBreakPreview" zoomScaleNormal="100" zoomScaleSheetLayoutView="100" workbookViewId="0">
      <selection activeCell="E20" sqref="E20"/>
    </sheetView>
  </sheetViews>
  <sheetFormatPr defaultRowHeight="15"/>
  <cols>
    <col min="1" max="1" width="8.7109375" customWidth="1"/>
    <col min="2" max="2" width="38.7109375" customWidth="1"/>
    <col min="3" max="6" width="17.7109375" customWidth="1"/>
  </cols>
  <sheetData>
    <row r="1" spans="2:6" s="25" customFormat="1" ht="15.75">
      <c r="B1" s="24" t="s">
        <v>0</v>
      </c>
      <c r="C1" s="24"/>
      <c r="D1" s="24"/>
      <c r="E1" s="24"/>
    </row>
    <row r="2" spans="2:6">
      <c r="B2" s="1"/>
      <c r="C2" s="1"/>
      <c r="D2" s="1"/>
      <c r="E2" s="1"/>
    </row>
    <row r="3" spans="2:6">
      <c r="B3" s="1" t="s">
        <v>36</v>
      </c>
      <c r="C3" s="1"/>
      <c r="D3" s="1"/>
      <c r="E3" s="1"/>
    </row>
    <row r="4" spans="2:6">
      <c r="B4" s="13" t="s">
        <v>37</v>
      </c>
    </row>
    <row r="7" spans="2:6">
      <c r="B7" s="5" t="s">
        <v>3</v>
      </c>
    </row>
    <row r="8" spans="2:6" ht="20.100000000000001" customHeight="1">
      <c r="B8" t="s">
        <v>4</v>
      </c>
      <c r="D8" s="14">
        <v>1.456933</v>
      </c>
      <c r="E8" t="s">
        <v>5</v>
      </c>
    </row>
    <row r="9" spans="2:6" ht="20.100000000000001" customHeight="1">
      <c r="B9" t="s">
        <v>6</v>
      </c>
      <c r="D9" s="1" t="s">
        <v>7</v>
      </c>
    </row>
    <row r="11" spans="2:6">
      <c r="B11" s="18"/>
      <c r="C11" s="18" t="s">
        <v>8</v>
      </c>
      <c r="D11" s="18" t="s">
        <v>9</v>
      </c>
      <c r="E11" s="18" t="s">
        <v>38</v>
      </c>
      <c r="F11" s="18" t="s">
        <v>11</v>
      </c>
    </row>
    <row r="12" spans="2:6">
      <c r="B12" s="19"/>
      <c r="C12" s="19" t="s">
        <v>12</v>
      </c>
      <c r="D12" s="19" t="s">
        <v>13</v>
      </c>
      <c r="E12" s="19" t="s">
        <v>39</v>
      </c>
      <c r="F12" s="19" t="s">
        <v>40</v>
      </c>
    </row>
    <row r="13" spans="2:6">
      <c r="B13" s="20" t="s">
        <v>16</v>
      </c>
      <c r="C13" s="20" t="s">
        <v>17</v>
      </c>
      <c r="D13" s="20" t="s">
        <v>18</v>
      </c>
      <c r="E13" s="23">
        <v>0.17699999999999999</v>
      </c>
      <c r="F13" s="20" t="s">
        <v>35</v>
      </c>
    </row>
    <row r="14" spans="2:6" ht="15" customHeight="1">
      <c r="B14" s="21"/>
      <c r="C14" s="21"/>
      <c r="D14" s="21"/>
      <c r="E14" s="22"/>
      <c r="F14" s="21"/>
    </row>
    <row r="15" spans="2:6" ht="20.100000000000001" customHeight="1">
      <c r="B15" s="20" t="s">
        <v>20</v>
      </c>
      <c r="C15" s="17">
        <v>243077</v>
      </c>
      <c r="D15" s="17">
        <f>SUM(C15*D8)</f>
        <v>354146.902841</v>
      </c>
      <c r="E15" s="17">
        <f>SUM(D15*E13)</f>
        <v>62684.001802856998</v>
      </c>
      <c r="F15" s="17">
        <f>D15+E15</f>
        <v>416830.90464385698</v>
      </c>
    </row>
    <row r="16" spans="2:6" ht="20.100000000000001" customHeight="1">
      <c r="B16" s="3" t="s">
        <v>21</v>
      </c>
      <c r="C16" s="4">
        <v>300</v>
      </c>
      <c r="D16" s="4">
        <f>C16*$D$8</f>
        <v>437.07990000000001</v>
      </c>
      <c r="E16" s="4">
        <f>D16*$E$13</f>
        <v>77.363142299999993</v>
      </c>
      <c r="F16" s="4">
        <f>D16+E16</f>
        <v>514.4430423</v>
      </c>
    </row>
    <row r="17" spans="2:6" ht="20.100000000000001" customHeight="1">
      <c r="B17" s="15"/>
      <c r="C17" s="11"/>
      <c r="D17" s="17">
        <f>D15/12+D16/12</f>
        <v>29548.665228416667</v>
      </c>
      <c r="E17" s="17">
        <f t="shared" ref="E17:F17" si="0">E15/12+E16/12</f>
        <v>5230.1137454297495</v>
      </c>
      <c r="F17" s="17">
        <f t="shared" si="0"/>
        <v>34778.778973846413</v>
      </c>
    </row>
    <row r="18" spans="2:6" ht="20.100000000000001" customHeight="1">
      <c r="B18" s="3" t="s">
        <v>22</v>
      </c>
      <c r="C18" s="4">
        <v>245287</v>
      </c>
      <c r="D18" s="4">
        <f>SUM(C18*D8)</f>
        <v>357366.72477099998</v>
      </c>
      <c r="E18" s="4">
        <f>SUM(D18*E13)</f>
        <v>63253.910284466991</v>
      </c>
      <c r="F18" s="4">
        <f>D18+E18</f>
        <v>420620.63505546696</v>
      </c>
    </row>
    <row r="19" spans="2:6" ht="20.100000000000001" customHeight="1">
      <c r="B19" s="3" t="s">
        <v>21</v>
      </c>
      <c r="C19" s="4">
        <v>300</v>
      </c>
      <c r="D19" s="4">
        <f>C19*$D$8</f>
        <v>437.07990000000001</v>
      </c>
      <c r="E19" s="4">
        <f>D19*$E$13</f>
        <v>77.363142299999993</v>
      </c>
      <c r="F19" s="4">
        <f>D19+E19</f>
        <v>514.4430423</v>
      </c>
    </row>
    <row r="20" spans="2:6" ht="20.100000000000001" customHeight="1">
      <c r="B20" s="15"/>
      <c r="C20" s="11"/>
      <c r="D20" s="4">
        <f>D18/12+D19/12</f>
        <v>29816.983722583333</v>
      </c>
      <c r="E20" s="4">
        <f t="shared" ref="E20:F20" si="1">E18/12+E19/12</f>
        <v>5277.606118897249</v>
      </c>
      <c r="F20" s="4">
        <f t="shared" si="1"/>
        <v>35094.589841480578</v>
      </c>
    </row>
    <row r="21" spans="2:6" ht="20.100000000000001" customHeight="1">
      <c r="B21" s="3" t="s">
        <v>23</v>
      </c>
      <c r="C21" s="4">
        <v>246816</v>
      </c>
      <c r="D21" s="4">
        <f>SUM(C21*D8)</f>
        <v>359594.37532799999</v>
      </c>
      <c r="E21" s="4">
        <f>SUM(D21*E13)</f>
        <v>63648.204433055995</v>
      </c>
      <c r="F21" s="4">
        <f>D21+E21</f>
        <v>423242.579761056</v>
      </c>
    </row>
    <row r="22" spans="2:6" ht="20.100000000000001" customHeight="1">
      <c r="B22" s="3" t="s">
        <v>21</v>
      </c>
      <c r="C22" s="4">
        <v>300</v>
      </c>
      <c r="D22" s="4">
        <f>C22*$D$8</f>
        <v>437.07990000000001</v>
      </c>
      <c r="E22" s="4">
        <f>D22*$E$13</f>
        <v>77.363142299999993</v>
      </c>
      <c r="F22" s="4">
        <f>D22+E22</f>
        <v>514.4430423</v>
      </c>
    </row>
    <row r="23" spans="2:6" ht="20.100000000000001" customHeight="1">
      <c r="B23" s="15"/>
      <c r="C23" s="11"/>
      <c r="D23" s="4">
        <f>D21/12+D22/12</f>
        <v>30002.621268999999</v>
      </c>
      <c r="E23" s="4">
        <f t="shared" ref="E23:F23" si="2">E21/12+E22/12</f>
        <v>5310.463964612999</v>
      </c>
      <c r="F23" s="4">
        <f t="shared" si="2"/>
        <v>35313.085233612997</v>
      </c>
    </row>
    <row r="24" spans="2:6" ht="20.100000000000001" customHeight="1">
      <c r="B24" s="3" t="s">
        <v>24</v>
      </c>
      <c r="C24" s="4">
        <v>249027</v>
      </c>
      <c r="D24" s="4">
        <f>SUM(C24*D8)</f>
        <v>362815.65419099998</v>
      </c>
      <c r="E24" s="4">
        <f>SUM(D24*E13)</f>
        <v>64218.370791806992</v>
      </c>
      <c r="F24" s="4">
        <f>D24+E24</f>
        <v>427034.02498280699</v>
      </c>
    </row>
    <row r="25" spans="2:6" ht="20.100000000000001" customHeight="1">
      <c r="B25" s="3" t="s">
        <v>21</v>
      </c>
      <c r="C25" s="4">
        <v>300</v>
      </c>
      <c r="D25" s="4">
        <f>C25*$D$8</f>
        <v>437.07990000000001</v>
      </c>
      <c r="E25" s="4">
        <f>D25*$E$13</f>
        <v>77.363142299999993</v>
      </c>
      <c r="F25" s="4">
        <f>D25+E25</f>
        <v>514.4430423</v>
      </c>
    </row>
    <row r="26" spans="2:6" ht="20.100000000000001" customHeight="1">
      <c r="B26" s="15"/>
      <c r="C26" s="11"/>
      <c r="D26" s="4">
        <f>D24/12+D25/12</f>
        <v>30271.061174249997</v>
      </c>
      <c r="E26" s="4">
        <f t="shared" ref="E26:F26" si="3">E24/12+E25/12</f>
        <v>5357.9778278422491</v>
      </c>
      <c r="F26" s="4">
        <f t="shared" si="3"/>
        <v>35629.03900209225</v>
      </c>
    </row>
    <row r="27" spans="2:6" ht="20.100000000000001" customHeight="1">
      <c r="B27" s="3" t="s">
        <v>25</v>
      </c>
      <c r="C27" s="4">
        <v>250557</v>
      </c>
      <c r="D27" s="4">
        <f>SUM(C27*D8)</f>
        <v>365044.761681</v>
      </c>
      <c r="E27" s="4">
        <f>SUM(D27*E13)</f>
        <v>64612.922817537001</v>
      </c>
      <c r="F27" s="4">
        <f>D27+E27</f>
        <v>429657.68449853698</v>
      </c>
    </row>
    <row r="28" spans="2:6" ht="20.100000000000001" customHeight="1">
      <c r="B28" s="3" t="s">
        <v>21</v>
      </c>
      <c r="C28" s="4">
        <v>300</v>
      </c>
      <c r="D28" s="4">
        <f>C28*$D$8</f>
        <v>437.07990000000001</v>
      </c>
      <c r="E28" s="4">
        <f>D28*$E$13</f>
        <v>77.363142299999993</v>
      </c>
      <c r="F28" s="4">
        <f>D28+E28</f>
        <v>514.4430423</v>
      </c>
    </row>
    <row r="29" spans="2:6">
      <c r="B29" s="2"/>
      <c r="C29" s="78"/>
      <c r="D29" s="12">
        <f>D27/12+D28/12</f>
        <v>30456.820131749999</v>
      </c>
      <c r="E29" s="12">
        <f t="shared" ref="E29:F29" si="4">E27/12+E28/12</f>
        <v>5390.8571633197498</v>
      </c>
      <c r="F29" s="12">
        <f t="shared" si="4"/>
        <v>35847.677295069749</v>
      </c>
    </row>
    <row r="34" spans="4:7">
      <c r="G34" s="1"/>
    </row>
    <row r="35" spans="4:7">
      <c r="D35" s="1"/>
      <c r="E35" s="1"/>
      <c r="F35" s="1"/>
    </row>
  </sheetData>
  <pageMargins left="0.25" right="0.25" top="0.75" bottom="0.75" header="0.3" footer="0.3"/>
  <pageSetup paperSize="9"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3A6B-FEEC-4C7B-AA3D-4A6BC677560D}">
  <sheetPr>
    <pageSetUpPr fitToPage="1"/>
  </sheetPr>
  <dimension ref="B1:F24"/>
  <sheetViews>
    <sheetView view="pageBreakPreview" zoomScaleNormal="100" zoomScaleSheetLayoutView="100" workbookViewId="0">
      <selection activeCell="E23" sqref="E23"/>
    </sheetView>
  </sheetViews>
  <sheetFormatPr defaultRowHeight="15"/>
  <cols>
    <col min="1" max="1" width="8.7109375" customWidth="1"/>
    <col min="2" max="2" width="38.7109375" customWidth="1"/>
    <col min="3" max="6" width="17.7109375" customWidth="1"/>
  </cols>
  <sheetData>
    <row r="1" spans="2:6" ht="15.75">
      <c r="B1" s="24" t="s">
        <v>0</v>
      </c>
      <c r="C1" s="1"/>
      <c r="D1" s="1"/>
      <c r="E1" s="1"/>
    </row>
    <row r="3" spans="2:6">
      <c r="B3" s="1" t="s">
        <v>41</v>
      </c>
    </row>
    <row r="4" spans="2:6">
      <c r="B4" s="1" t="s">
        <v>42</v>
      </c>
    </row>
    <row r="5" spans="2:6">
      <c r="B5" s="1"/>
    </row>
    <row r="7" spans="2:6">
      <c r="B7" s="5" t="s">
        <v>3</v>
      </c>
    </row>
    <row r="8" spans="2:6" ht="20.100000000000001" customHeight="1">
      <c r="B8" t="s">
        <v>4</v>
      </c>
      <c r="D8" s="14">
        <v>1.456933</v>
      </c>
      <c r="E8" t="s">
        <v>5</v>
      </c>
    </row>
    <row r="9" spans="2:6" ht="20.100000000000001" customHeight="1">
      <c r="B9" t="s">
        <v>6</v>
      </c>
      <c r="D9" s="1" t="s">
        <v>7</v>
      </c>
    </row>
    <row r="11" spans="2:6">
      <c r="B11" s="18"/>
      <c r="C11" s="18" t="s">
        <v>8</v>
      </c>
      <c r="D11" s="18" t="s">
        <v>9</v>
      </c>
      <c r="E11" s="18" t="s">
        <v>10</v>
      </c>
      <c r="F11" s="18" t="s">
        <v>30</v>
      </c>
    </row>
    <row r="12" spans="2:6">
      <c r="B12" s="19"/>
      <c r="C12" s="19" t="s">
        <v>12</v>
      </c>
      <c r="D12" s="19" t="s">
        <v>13</v>
      </c>
      <c r="E12" s="19" t="s">
        <v>39</v>
      </c>
      <c r="F12" s="19" t="s">
        <v>40</v>
      </c>
    </row>
    <row r="13" spans="2:6">
      <c r="B13" s="20" t="s">
        <v>16</v>
      </c>
      <c r="C13" s="20" t="s">
        <v>17</v>
      </c>
      <c r="D13" s="20" t="s">
        <v>18</v>
      </c>
      <c r="E13" s="23">
        <v>0.17699999999999999</v>
      </c>
      <c r="F13" s="20" t="s">
        <v>35</v>
      </c>
    </row>
    <row r="15" spans="2:6" ht="20.100000000000001" customHeight="1">
      <c r="B15" s="3" t="s">
        <v>20</v>
      </c>
      <c r="C15" s="4">
        <v>223691</v>
      </c>
      <c r="D15" s="4">
        <f>SUM(C15*D8)</f>
        <v>325902.799703</v>
      </c>
      <c r="E15" s="4">
        <f>SUM(D15*E13)</f>
        <v>57684.795547430993</v>
      </c>
      <c r="F15" s="4">
        <f>D15+E15</f>
        <v>383587.59525043098</v>
      </c>
    </row>
    <row r="16" spans="2:6" ht="20.100000000000001" customHeight="1">
      <c r="B16" s="15"/>
      <c r="C16" s="16"/>
      <c r="D16" s="4">
        <f>SUM(D15/12)</f>
        <v>27158.566641916666</v>
      </c>
      <c r="E16" s="4">
        <f>SUM(E15/12)</f>
        <v>4807.0662956192491</v>
      </c>
      <c r="F16" s="4">
        <f>SUM(F15/12)</f>
        <v>31965.632937535916</v>
      </c>
    </row>
    <row r="17" spans="2:6" ht="20.100000000000001" customHeight="1">
      <c r="B17" s="3" t="s">
        <v>22</v>
      </c>
      <c r="C17" s="4">
        <v>226608</v>
      </c>
      <c r="D17" s="4">
        <f>SUM((C17*D8))</f>
        <v>330152.67326399998</v>
      </c>
      <c r="E17" s="4">
        <f>SUM(D17*E13)</f>
        <v>58437.023167727995</v>
      </c>
      <c r="F17" s="4">
        <f>D17+E17</f>
        <v>388589.69643172796</v>
      </c>
    </row>
    <row r="18" spans="2:6" ht="20.100000000000001" customHeight="1">
      <c r="B18" s="15"/>
      <c r="C18" s="16"/>
      <c r="D18" s="4">
        <f>SUM(D17/12)</f>
        <v>27512.722771999997</v>
      </c>
      <c r="E18" s="4">
        <f>SUM(E17/12)</f>
        <v>4869.7519306439999</v>
      </c>
      <c r="F18" s="4">
        <f t="shared" ref="F18:F24" si="0">SUM(F17/12)</f>
        <v>32382.474702643998</v>
      </c>
    </row>
    <row r="19" spans="2:6" ht="20.100000000000001" customHeight="1">
      <c r="B19" s="3" t="s">
        <v>23</v>
      </c>
      <c r="C19" s="4">
        <v>228626</v>
      </c>
      <c r="D19" s="4">
        <f>SUM(C19*D8)</f>
        <v>333092.764058</v>
      </c>
      <c r="E19" s="4">
        <f>SUM(D19*E13)</f>
        <v>58957.419238265997</v>
      </c>
      <c r="F19" s="4">
        <f>D19+E19</f>
        <v>392050.18329626601</v>
      </c>
    </row>
    <row r="20" spans="2:6" ht="20.100000000000001" customHeight="1">
      <c r="B20" s="15"/>
      <c r="C20" s="16"/>
      <c r="D20" s="4">
        <f>SUM(D19/12)</f>
        <v>27757.730338166668</v>
      </c>
      <c r="E20" s="4">
        <f>SUM(E19/12)</f>
        <v>4913.1182698554994</v>
      </c>
      <c r="F20" s="4">
        <f t="shared" si="0"/>
        <v>32670.848608022166</v>
      </c>
    </row>
    <row r="21" spans="2:6" ht="20.100000000000001" customHeight="1">
      <c r="B21" s="3" t="s">
        <v>24</v>
      </c>
      <c r="C21" s="4">
        <v>231543</v>
      </c>
      <c r="D21" s="4">
        <f>SUM(C21*D8)</f>
        <v>337342.63761899999</v>
      </c>
      <c r="E21" s="4">
        <f>SUM(D21*E13)</f>
        <v>59709.646858562992</v>
      </c>
      <c r="F21" s="4">
        <f>D21+E21</f>
        <v>397052.28447756299</v>
      </c>
    </row>
    <row r="22" spans="2:6" ht="20.100000000000001" customHeight="1">
      <c r="B22" s="15"/>
      <c r="C22" s="16"/>
      <c r="D22" s="4">
        <f>SUM(D21/12)</f>
        <v>28111.886468249999</v>
      </c>
      <c r="E22" s="4">
        <f>SUM(E21/12)</f>
        <v>4975.8039048802493</v>
      </c>
      <c r="F22" s="4">
        <f t="shared" si="0"/>
        <v>33087.690373130252</v>
      </c>
    </row>
    <row r="23" spans="2:6" ht="20.100000000000001" customHeight="1">
      <c r="B23" s="3" t="s">
        <v>25</v>
      </c>
      <c r="C23" s="4">
        <v>233562</v>
      </c>
      <c r="D23" s="4">
        <f>SUM(C23*D8)</f>
        <v>340284.18534600001</v>
      </c>
      <c r="E23" s="4">
        <f>SUM(D23*E13)</f>
        <v>60230.300806241998</v>
      </c>
      <c r="F23" s="4">
        <f>D23+E23</f>
        <v>400514.486152242</v>
      </c>
    </row>
    <row r="24" spans="2:6" ht="20.100000000000001" customHeight="1">
      <c r="B24" s="2"/>
      <c r="C24" s="79"/>
      <c r="D24" s="4">
        <f>SUM(D23/12)</f>
        <v>28357.015445500001</v>
      </c>
      <c r="E24" s="4">
        <f>SUM(E23/12)</f>
        <v>5019.1917338534995</v>
      </c>
      <c r="F24" s="4">
        <f t="shared" si="0"/>
        <v>33376.2071793535</v>
      </c>
    </row>
  </sheetData>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B81B2-C49E-4EA4-923F-18AB6AE4FB66}">
  <sheetPr>
    <pageSetUpPr fitToPage="1"/>
  </sheetPr>
  <dimension ref="B1:F15"/>
  <sheetViews>
    <sheetView view="pageBreakPreview" zoomScaleNormal="100" zoomScaleSheetLayoutView="100" workbookViewId="0">
      <selection activeCell="B26" sqref="B26:D27"/>
    </sheetView>
  </sheetViews>
  <sheetFormatPr defaultRowHeight="15"/>
  <cols>
    <col min="1" max="1" width="8.7109375" customWidth="1"/>
    <col min="2" max="2" width="38.7109375" customWidth="1"/>
    <col min="3" max="6" width="17.7109375" customWidth="1"/>
  </cols>
  <sheetData>
    <row r="1" spans="2:6" s="25" customFormat="1" ht="15.75">
      <c r="B1" s="26" t="s">
        <v>43</v>
      </c>
      <c r="C1" s="40"/>
      <c r="D1" s="40"/>
      <c r="E1" s="40"/>
      <c r="F1" s="40"/>
    </row>
    <row r="2" spans="2:6">
      <c r="B2" s="5"/>
      <c r="C2" s="5"/>
      <c r="D2" s="5"/>
      <c r="E2" s="5"/>
      <c r="F2" s="5"/>
    </row>
    <row r="3" spans="2:6">
      <c r="B3" s="37" t="s">
        <v>44</v>
      </c>
      <c r="C3" s="5"/>
      <c r="D3" s="5"/>
      <c r="E3" s="5"/>
      <c r="F3" s="5"/>
    </row>
    <row r="4" spans="2:6">
      <c r="B4" s="37"/>
      <c r="C4" s="5"/>
      <c r="D4" s="5"/>
      <c r="E4" s="5"/>
      <c r="F4" s="5"/>
    </row>
    <row r="5" spans="2:6">
      <c r="B5" s="5"/>
      <c r="C5" s="5"/>
      <c r="D5" s="5"/>
      <c r="E5" s="5"/>
      <c r="F5" s="5"/>
    </row>
    <row r="6" spans="2:6" ht="20.100000000000001" customHeight="1">
      <c r="B6" s="5" t="s">
        <v>3</v>
      </c>
      <c r="C6" s="5"/>
      <c r="D6" s="5"/>
      <c r="E6" s="5"/>
      <c r="F6" s="5"/>
    </row>
    <row r="7" spans="2:6" ht="20.100000000000001" customHeight="1">
      <c r="B7" s="5" t="s">
        <v>45</v>
      </c>
      <c r="C7" s="5"/>
      <c r="D7" s="38" t="s">
        <v>7</v>
      </c>
      <c r="E7" s="5"/>
      <c r="F7" s="5"/>
    </row>
    <row r="8" spans="2:6" ht="20.100000000000001" customHeight="1">
      <c r="B8" t="s">
        <v>4</v>
      </c>
      <c r="D8" s="14">
        <v>1.456933</v>
      </c>
      <c r="E8" s="5"/>
      <c r="F8" s="5"/>
    </row>
    <row r="9" spans="2:6">
      <c r="B9" s="5"/>
      <c r="C9" s="5"/>
      <c r="D9" s="5"/>
      <c r="E9" s="5"/>
      <c r="F9" s="5"/>
    </row>
    <row r="10" spans="2:6" ht="15" customHeight="1">
      <c r="B10" s="27"/>
      <c r="C10" s="27" t="s">
        <v>8</v>
      </c>
      <c r="D10" s="27" t="s">
        <v>9</v>
      </c>
      <c r="E10" s="27" t="s">
        <v>10</v>
      </c>
      <c r="F10" s="27"/>
    </row>
    <row r="11" spans="2:6" ht="15" customHeight="1">
      <c r="B11" s="28"/>
      <c r="C11" s="28" t="s">
        <v>12</v>
      </c>
      <c r="D11" s="28" t="s">
        <v>13</v>
      </c>
      <c r="E11" s="28" t="s">
        <v>14</v>
      </c>
      <c r="F11" s="28" t="s">
        <v>46</v>
      </c>
    </row>
    <row r="12" spans="2:6" ht="15" customHeight="1">
      <c r="B12" s="29" t="s">
        <v>47</v>
      </c>
      <c r="C12" s="29" t="s">
        <v>48</v>
      </c>
      <c r="D12" s="29" t="s">
        <v>18</v>
      </c>
      <c r="E12" s="41">
        <v>0.18</v>
      </c>
      <c r="F12" s="29" t="s">
        <v>35</v>
      </c>
    </row>
    <row r="13" spans="2:6">
      <c r="B13" s="30"/>
      <c r="C13" s="31"/>
      <c r="D13" s="32"/>
      <c r="E13" s="32"/>
      <c r="F13" s="32"/>
    </row>
    <row r="14" spans="2:6" ht="20.100000000000001" customHeight="1">
      <c r="B14" s="33" t="s">
        <v>49</v>
      </c>
      <c r="C14" s="34">
        <v>11000</v>
      </c>
      <c r="D14" s="35">
        <f>C14*D8</f>
        <v>16026.263000000001</v>
      </c>
      <c r="E14" s="35">
        <f>D14*E12</f>
        <v>2884.7273399999999</v>
      </c>
      <c r="F14" s="35">
        <f>D14+E14</f>
        <v>18910.99034</v>
      </c>
    </row>
    <row r="15" spans="2:6" ht="20.100000000000001" customHeight="1">
      <c r="B15" s="36"/>
      <c r="C15" s="80"/>
      <c r="D15" s="39">
        <f>D14/12</f>
        <v>1335.5219166666668</v>
      </c>
      <c r="E15" s="35">
        <f>D15*E12</f>
        <v>240.39394500000003</v>
      </c>
      <c r="F15" s="39">
        <f>D15+E15</f>
        <v>1575.9158616666668</v>
      </c>
    </row>
  </sheetData>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F53"/>
  <sheetViews>
    <sheetView view="pageBreakPreview" zoomScaleNormal="100" zoomScaleSheetLayoutView="100" workbookViewId="0">
      <selection activeCell="B26" sqref="B26:D27"/>
    </sheetView>
  </sheetViews>
  <sheetFormatPr defaultRowHeight="15"/>
  <cols>
    <col min="1" max="1" width="8.7109375" customWidth="1"/>
    <col min="2" max="2" width="14.140625" customWidth="1"/>
    <col min="3" max="3" width="13.7109375" customWidth="1"/>
    <col min="4" max="4" width="12.5703125" customWidth="1"/>
    <col min="5" max="5" width="11.85546875" customWidth="1"/>
    <col min="6" max="6" width="19" customWidth="1"/>
  </cols>
  <sheetData>
    <row r="2" spans="2:6" ht="15.75">
      <c r="B2" s="43" t="s">
        <v>50</v>
      </c>
      <c r="C2" s="42"/>
      <c r="D2" s="42"/>
      <c r="E2" s="5"/>
      <c r="F2" s="5"/>
    </row>
    <row r="3" spans="2:6" ht="15.75">
      <c r="B3" s="43"/>
      <c r="C3" s="42"/>
      <c r="D3" s="42"/>
      <c r="E3" s="5"/>
      <c r="F3" s="5"/>
    </row>
    <row r="4" spans="2:6">
      <c r="B4" s="46" t="s">
        <v>51</v>
      </c>
      <c r="C4" s="47"/>
      <c r="D4" s="47"/>
      <c r="E4" s="42"/>
      <c r="F4" s="5"/>
    </row>
    <row r="5" spans="2:6">
      <c r="B5" s="48" t="s">
        <v>52</v>
      </c>
      <c r="C5" s="49"/>
      <c r="D5" s="47"/>
      <c r="E5" s="42"/>
      <c r="F5" s="5"/>
    </row>
    <row r="6" spans="2:6" ht="15.75" thickBot="1">
      <c r="B6" s="7"/>
      <c r="C6" s="8"/>
      <c r="D6" s="6"/>
      <c r="E6" s="6"/>
      <c r="F6" s="5"/>
    </row>
    <row r="7" spans="2:6" ht="16.5" thickBot="1">
      <c r="B7" s="50" t="s">
        <v>53</v>
      </c>
      <c r="C7" s="51"/>
      <c r="D7" s="52"/>
      <c r="E7" s="52"/>
      <c r="F7" s="53"/>
    </row>
    <row r="8" spans="2:6" ht="15.75">
      <c r="B8" s="44"/>
      <c r="C8" s="45"/>
      <c r="D8" s="42"/>
      <c r="E8" s="43"/>
      <c r="F8" s="5"/>
    </row>
    <row r="9" spans="2:6">
      <c r="B9" s="67" t="s">
        <v>54</v>
      </c>
      <c r="C9" s="62" t="s">
        <v>55</v>
      </c>
      <c r="D9" s="63"/>
      <c r="E9" s="54"/>
      <c r="F9" s="55"/>
    </row>
    <row r="10" spans="2:6">
      <c r="B10" s="48"/>
      <c r="C10" s="64" t="s">
        <v>56</v>
      </c>
      <c r="D10" s="47"/>
      <c r="E10" s="5"/>
      <c r="F10" s="56"/>
    </row>
    <row r="11" spans="2:6">
      <c r="B11" s="48"/>
      <c r="C11" s="64" t="s">
        <v>57</v>
      </c>
      <c r="D11" s="47"/>
      <c r="E11" s="5"/>
      <c r="F11" s="56"/>
    </row>
    <row r="12" spans="2:6">
      <c r="B12" s="48"/>
      <c r="C12" s="65" t="s">
        <v>58</v>
      </c>
      <c r="D12" s="66"/>
      <c r="E12" s="57"/>
      <c r="F12" s="58"/>
    </row>
    <row r="13" spans="2:6">
      <c r="B13" s="48"/>
      <c r="C13" s="48"/>
      <c r="D13" s="47"/>
      <c r="E13" s="5"/>
      <c r="F13" s="5"/>
    </row>
    <row r="14" spans="2:6">
      <c r="B14" s="67" t="s">
        <v>24</v>
      </c>
      <c r="C14" s="62" t="s">
        <v>59</v>
      </c>
      <c r="D14" s="63"/>
      <c r="E14" s="54"/>
      <c r="F14" s="55"/>
    </row>
    <row r="15" spans="2:6">
      <c r="B15" s="48"/>
      <c r="C15" s="65" t="s">
        <v>60</v>
      </c>
      <c r="D15" s="66"/>
      <c r="E15" s="57"/>
      <c r="F15" s="58"/>
    </row>
    <row r="16" spans="2:6">
      <c r="B16" s="48"/>
      <c r="C16" s="48"/>
      <c r="D16" s="47"/>
      <c r="E16" s="5"/>
      <c r="F16" s="5"/>
    </row>
    <row r="17" spans="2:6">
      <c r="B17" s="69" t="s">
        <v>20</v>
      </c>
      <c r="C17" s="67" t="s">
        <v>61</v>
      </c>
      <c r="D17" s="68"/>
      <c r="E17" s="59"/>
      <c r="F17" s="60"/>
    </row>
    <row r="18" spans="2:6" ht="15.75" thickBot="1">
      <c r="B18" s="44"/>
      <c r="C18" s="45"/>
      <c r="D18" s="42"/>
      <c r="E18" s="42"/>
      <c r="F18" s="5"/>
    </row>
    <row r="19" spans="2:6" ht="16.5" thickBot="1">
      <c r="B19" s="50" t="s">
        <v>62</v>
      </c>
      <c r="C19" s="51"/>
      <c r="D19" s="52"/>
      <c r="E19" s="52"/>
      <c r="F19" s="53"/>
    </row>
    <row r="20" spans="2:6">
      <c r="B20" s="44"/>
      <c r="C20" s="45"/>
      <c r="D20" s="42"/>
      <c r="E20" s="42"/>
      <c r="F20" s="5"/>
    </row>
    <row r="21" spans="2:6">
      <c r="B21" s="67" t="s">
        <v>54</v>
      </c>
      <c r="C21" s="67" t="s">
        <v>63</v>
      </c>
      <c r="D21" s="68"/>
      <c r="E21" s="59"/>
      <c r="F21" s="60"/>
    </row>
    <row r="22" spans="2:6">
      <c r="B22" s="48"/>
      <c r="C22" s="48"/>
      <c r="D22" s="47"/>
      <c r="E22" s="5"/>
      <c r="F22" s="5"/>
    </row>
    <row r="23" spans="2:6">
      <c r="B23" s="48" t="s">
        <v>23</v>
      </c>
      <c r="C23" s="67" t="s">
        <v>64</v>
      </c>
      <c r="D23" s="68"/>
      <c r="E23" s="59"/>
      <c r="F23" s="60"/>
    </row>
    <row r="24" spans="2:6">
      <c r="B24" s="48"/>
      <c r="C24" s="48"/>
      <c r="D24" s="47"/>
      <c r="E24" s="5"/>
      <c r="F24" s="5"/>
    </row>
    <row r="25" spans="2:6">
      <c r="B25" s="48" t="s">
        <v>22</v>
      </c>
      <c r="C25" s="67" t="s">
        <v>65</v>
      </c>
      <c r="D25" s="68"/>
      <c r="E25" s="59"/>
      <c r="F25" s="60"/>
    </row>
    <row r="26" spans="2:6">
      <c r="B26" s="67"/>
      <c r="C26" s="48"/>
      <c r="D26" s="47"/>
      <c r="E26" s="5"/>
      <c r="F26" s="5"/>
    </row>
    <row r="27" spans="2:6">
      <c r="B27" s="48" t="s">
        <v>20</v>
      </c>
      <c r="C27" s="62" t="s">
        <v>66</v>
      </c>
      <c r="D27" s="63"/>
      <c r="E27" s="54"/>
      <c r="F27" s="55"/>
    </row>
    <row r="28" spans="2:6">
      <c r="B28" s="49"/>
      <c r="C28" s="65" t="s">
        <v>67</v>
      </c>
      <c r="D28" s="66"/>
      <c r="E28" s="57"/>
      <c r="F28" s="58"/>
    </row>
    <row r="29" spans="2:6" ht="15.75" thickBot="1">
      <c r="B29" s="44"/>
      <c r="C29" s="45"/>
      <c r="D29" s="42"/>
      <c r="E29" s="42"/>
      <c r="F29" s="5"/>
    </row>
    <row r="30" spans="2:6" ht="16.5" thickBot="1">
      <c r="B30" s="50" t="s">
        <v>68</v>
      </c>
      <c r="C30" s="51"/>
      <c r="D30" s="52"/>
      <c r="E30" s="52"/>
      <c r="F30" s="53"/>
    </row>
    <row r="31" spans="2:6">
      <c r="B31" s="44"/>
      <c r="C31" s="45"/>
      <c r="D31" s="42"/>
      <c r="E31" s="42"/>
      <c r="F31" s="5"/>
    </row>
    <row r="32" spans="2:6">
      <c r="B32" s="67" t="s">
        <v>22</v>
      </c>
      <c r="C32" s="67" t="s">
        <v>69</v>
      </c>
      <c r="D32" s="68"/>
      <c r="E32" s="59"/>
      <c r="F32" s="60"/>
    </row>
    <row r="33" spans="2:6">
      <c r="B33" s="48"/>
      <c r="C33" s="48"/>
      <c r="D33" s="47"/>
      <c r="E33" s="5"/>
      <c r="F33" s="5"/>
    </row>
    <row r="34" spans="2:6">
      <c r="B34" s="48" t="s">
        <v>20</v>
      </c>
      <c r="C34" s="62" t="s">
        <v>70</v>
      </c>
      <c r="D34" s="63"/>
      <c r="E34" s="54"/>
      <c r="F34" s="55"/>
    </row>
    <row r="35" spans="2:6">
      <c r="B35" s="49"/>
      <c r="C35" s="64" t="s">
        <v>71</v>
      </c>
      <c r="D35" s="47"/>
      <c r="E35" s="5"/>
      <c r="F35" s="56"/>
    </row>
    <row r="36" spans="2:6">
      <c r="B36" s="49"/>
      <c r="C36" s="65" t="s">
        <v>72</v>
      </c>
      <c r="D36" s="66"/>
      <c r="E36" s="57"/>
      <c r="F36" s="58"/>
    </row>
    <row r="37" spans="2:6" ht="15.75" thickBot="1">
      <c r="B37" s="44"/>
      <c r="C37" s="45"/>
      <c r="D37" s="42"/>
      <c r="E37" s="42"/>
      <c r="F37" s="5"/>
    </row>
    <row r="38" spans="2:6" ht="16.5" thickBot="1">
      <c r="B38" s="50" t="s">
        <v>73</v>
      </c>
      <c r="C38" s="51"/>
      <c r="D38" s="52"/>
      <c r="E38" s="52"/>
      <c r="F38" s="53"/>
    </row>
    <row r="39" spans="2:6">
      <c r="B39" s="5"/>
      <c r="C39" s="5"/>
      <c r="D39" s="5"/>
      <c r="E39" s="5"/>
      <c r="F39" s="5"/>
    </row>
    <row r="40" spans="2:6">
      <c r="B40" s="67" t="s">
        <v>23</v>
      </c>
      <c r="C40" s="67" t="s">
        <v>74</v>
      </c>
      <c r="D40" s="68"/>
      <c r="E40" s="59"/>
      <c r="F40" s="60"/>
    </row>
    <row r="41" spans="2:6">
      <c r="B41" s="48"/>
      <c r="C41" s="5"/>
      <c r="D41" s="5"/>
      <c r="E41" s="5"/>
      <c r="F41" s="5"/>
    </row>
    <row r="42" spans="2:6">
      <c r="B42" s="48" t="s">
        <v>22</v>
      </c>
      <c r="C42" s="67" t="s">
        <v>75</v>
      </c>
      <c r="D42" s="68"/>
      <c r="E42" s="59"/>
      <c r="F42" s="60"/>
    </row>
    <row r="43" spans="2:6">
      <c r="B43" s="48"/>
      <c r="C43" s="48"/>
      <c r="D43" s="47"/>
      <c r="E43" s="5"/>
      <c r="F43" s="5"/>
    </row>
    <row r="44" spans="2:6">
      <c r="B44" s="48" t="s">
        <v>20</v>
      </c>
      <c r="C44" s="62" t="s">
        <v>76</v>
      </c>
      <c r="D44" s="63"/>
      <c r="E44" s="54"/>
      <c r="F44" s="55"/>
    </row>
    <row r="45" spans="2:6">
      <c r="B45" s="67"/>
      <c r="C45" s="64" t="s">
        <v>77</v>
      </c>
      <c r="D45" s="47"/>
      <c r="E45" s="5"/>
      <c r="F45" s="56"/>
    </row>
    <row r="46" spans="2:6">
      <c r="B46" s="49"/>
      <c r="C46" s="65" t="s">
        <v>78</v>
      </c>
      <c r="D46" s="66"/>
      <c r="E46" s="57"/>
      <c r="F46" s="58"/>
    </row>
    <row r="47" spans="2:6" ht="15.75" thickBot="1">
      <c r="B47" s="5"/>
      <c r="C47" s="5"/>
      <c r="D47" s="5"/>
      <c r="E47" s="5"/>
      <c r="F47" s="5"/>
    </row>
    <row r="48" spans="2:6" ht="16.5" thickBot="1">
      <c r="B48" s="50" t="s">
        <v>79</v>
      </c>
      <c r="C48" s="51"/>
      <c r="D48" s="52"/>
      <c r="E48" s="52"/>
      <c r="F48" s="53"/>
    </row>
    <row r="49" spans="2:6">
      <c r="B49" s="5"/>
      <c r="C49" s="61"/>
      <c r="D49" s="5"/>
      <c r="E49" s="5"/>
      <c r="F49" s="5"/>
    </row>
    <row r="50" spans="2:6">
      <c r="B50" s="67" t="s">
        <v>22</v>
      </c>
      <c r="C50" s="67" t="s">
        <v>80</v>
      </c>
      <c r="D50" s="68"/>
      <c r="E50" s="59"/>
      <c r="F50" s="60"/>
    </row>
    <row r="51" spans="2:6">
      <c r="B51" s="48"/>
      <c r="C51" s="5"/>
      <c r="D51" s="5"/>
      <c r="E51" s="5"/>
      <c r="F51" s="61"/>
    </row>
    <row r="52" spans="2:6">
      <c r="B52" s="48" t="s">
        <v>20</v>
      </c>
      <c r="C52" s="62" t="s">
        <v>81</v>
      </c>
      <c r="D52" s="63"/>
      <c r="E52" s="54"/>
      <c r="F52" s="55"/>
    </row>
    <row r="53" spans="2:6">
      <c r="B53" s="48"/>
      <c r="C53" s="65" t="s">
        <v>82</v>
      </c>
      <c r="D53" s="66"/>
      <c r="E53" s="57"/>
      <c r="F53" s="58"/>
    </row>
  </sheetData>
  <pageMargins left="0.25" right="0.25" top="0.75" bottom="0.75" header="0.3" footer="0.3"/>
  <pageSetup paperSize="9"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B4D9A4204B22446A9A1F8D69DB2F841" ma:contentTypeVersion="1" ma:contentTypeDescription="Opret et nyt dokument." ma:contentTypeScope="" ma:versionID="2089871f4feda5f13eeb11457e0a93ac">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80C3E4-A80A-4196-9ED9-D70615D1ABE9}"/>
</file>

<file path=customXml/itemProps2.xml><?xml version="1.0" encoding="utf-8"?>
<ds:datastoreItem xmlns:ds="http://schemas.openxmlformats.org/officeDocument/2006/customXml" ds:itemID="{BFFD4AC0-F1E3-467B-B66E-BEBBAE76BE13}"/>
</file>

<file path=customXml/itemProps3.xml><?xml version="1.0" encoding="utf-8"?>
<ds:datastoreItem xmlns:ds="http://schemas.openxmlformats.org/officeDocument/2006/customXml" ds:itemID="{2EA841C1-992E-4E72-964A-DDD4A0829F00}"/>
</file>

<file path=docProps/app.xml><?xml version="1.0" encoding="utf-8"?>
<Properties xmlns="http://schemas.openxmlformats.org/officeDocument/2006/extended-properties" xmlns:vt="http://schemas.openxmlformats.org/officeDocument/2006/docPropsVTypes">
  <Application>Microsoft Excel Online</Application>
  <Manager/>
  <Company>Dyrlægeforeningen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Lydeking-Andersen</dc:creator>
  <cp:keywords/>
  <dc:description/>
  <cp:lastModifiedBy>Birgit Vergo</cp:lastModifiedBy>
  <cp:revision/>
  <dcterms:created xsi:type="dcterms:W3CDTF">2012-01-30T12:13:28Z</dcterms:created>
  <dcterms:modified xsi:type="dcterms:W3CDTF">2022-04-22T10:34:45Z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0x0101002B4D9A4204B22446A9A1F8D69DB2F841</vt:lpwstr>
  </property>
  <property fmtid="{D5CDD505-2E9C-101B-9397-08002B2CF9AE}" pid="3" name="EntityNameForeign">
    <vt:lpwstr>DL_Activities</vt:lpwstr>
  </property>
  <property fmtid="{D5CDD505-2E9C-101B-9397-08002B2CF9AE}" pid="4" name="EntityId">
    <vt:lpwstr>40333</vt:lpwstr>
  </property>
  <property fmtid="{D5CDD505-2E9C-101B-9397-08002B2CF9AE}" pid="5" name="DocumentName">
    <vt:lpwstr>http://jazz/Sag/122Docs/12-02955/DSL Løntabeller oktober 12  kom. reg.xlsx</vt:lpwstr>
  </property>
  <property fmtid="{D5CDD505-2E9C-101B-9397-08002B2CF9AE}" pid="6" name="DL_AuthorInitials">
    <vt:lpwstr>tila</vt:lpwstr>
  </property>
  <property fmtid="{D5CDD505-2E9C-101B-9397-08002B2CF9AE}" pid="7" name="DL_AuthorName">
    <vt:lpwstr>Tina Lydeking-Andersen</vt:lpwstr>
  </property>
  <property fmtid="{D5CDD505-2E9C-101B-9397-08002B2CF9AE}" pid="8" name="DL_AuthorEmail">
    <vt:lpwstr>tila@dm.dk</vt:lpwstr>
  </property>
  <property fmtid="{D5CDD505-2E9C-101B-9397-08002B2CF9AE}" pid="9" name="DL_AuthorIcon">
    <vt:lpwstr>http://www.exformatics.com/images/logo_new.jpg</vt:lpwstr>
  </property>
  <property fmtid="{D5CDD505-2E9C-101B-9397-08002B2CF9AE}" pid="10" name="fLogoOvertekst">
    <vt:lpwstr>ANSATTE DYRLÆGERS ORGANISATION</vt:lpwstr>
  </property>
  <property fmtid="{D5CDD505-2E9C-101B-9397-08002B2CF9AE}" pid="11" name="fNavn">
    <vt:lpwstr>Charlotte La Cour</vt:lpwstr>
  </property>
  <property fmtid="{D5CDD505-2E9C-101B-9397-08002B2CF9AE}" pid="12" name="DL_AuthorPhone">
    <vt:lpwstr>+45 38 15 67 97</vt:lpwstr>
  </property>
  <property fmtid="{D5CDD505-2E9C-101B-9397-08002B2CF9AE}" pid="13" name="xd_Signature">
    <vt:bool>false</vt:bool>
  </property>
  <property fmtid="{D5CDD505-2E9C-101B-9397-08002B2CF9AE}" pid="14" name="xd_ProgID">
    <vt:lpwstr/>
  </property>
  <property fmtid="{D5CDD505-2E9C-101B-9397-08002B2CF9AE}" pid="15" name="TemplateUrl">
    <vt:lpwstr/>
  </property>
  <property fmtid="{D5CDD505-2E9C-101B-9397-08002B2CF9AE}" pid="16" name="DL_sAMAccountName">
    <vt:lpwstr>bv</vt:lpwstr>
  </property>
  <property fmtid="{D5CDD505-2E9C-101B-9397-08002B2CF9AE}" pid="17" name="fInit">
    <vt:lpwstr>bv</vt:lpwstr>
  </property>
  <property fmtid="{D5CDD505-2E9C-101B-9397-08002B2CF9AE}" pid="18" name="fEpost">
    <vt:lpwstr>bv@fsek.dk</vt:lpwstr>
  </property>
  <property fmtid="{D5CDD505-2E9C-101B-9397-08002B2CF9AE}" pid="19" name="fLogo">
    <vt:lpwstr>http://www.exformatics.com/images/logo_new.jpg</vt:lpwstr>
  </property>
  <property fmtid="{D5CDD505-2E9C-101B-9397-08002B2CF9AE}" pid="20" name="EXDocumentID">
    <vt:lpwstr>001220554</vt:lpwstr>
  </property>
  <property fmtid="{D5CDD505-2E9C-101B-9397-08002B2CF9AE}" pid="21" name="DL_AuthorDepartment">
    <vt:lpwstr>Forhandling og rådgivning</vt:lpwstr>
  </property>
  <property fmtid="{D5CDD505-2E9C-101B-9397-08002B2CF9AE}" pid="22" name="DL_AuthorTitle">
    <vt:lpwstr>Rådgiver</vt:lpwstr>
  </property>
</Properties>
</file>